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31.10.2025\"/>
    </mc:Choice>
  </mc:AlternateContent>
  <xr:revisionPtr revIDLastSave="0" documentId="13_ncr:1_{AF4A0BAA-5DCC-41DB-BCBE-EBD9108BA7D9}" xr6:coauthVersionLast="47" xr6:coauthVersionMax="47" xr10:uidLastSave="{00000000-0000-0000-0000-000000000000}"/>
  <bookViews>
    <workbookView xWindow="-120" yWindow="-120" windowWidth="29040" windowHeight="1572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definedNames>
    <definedName name="_xlnm.Print_Titles" localSheetId="0">Ekamut!$B:$C,Ekamut!$2:$6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  <definedName name="_xlnm.Print_Area" localSheetId="0">Ekamut!$B$1:$CS$20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6" i="15" l="1"/>
  <c r="BP6" i="15" s="1"/>
  <c r="BZ6" i="15" s="1"/>
  <c r="CJ6" i="15" s="1"/>
  <c r="AR5" i="15"/>
  <c r="BB5" i="15" s="1"/>
  <c r="BL5" i="15" s="1"/>
  <c r="BV5" i="15" s="1"/>
  <c r="CF5" i="15" s="1"/>
  <c r="CS5" i="15" s="1"/>
  <c r="AM6" i="15"/>
  <c r="AW6" i="15" s="1"/>
  <c r="BG6" i="15" s="1"/>
  <c r="BQ6" i="15" s="1"/>
  <c r="CA6" i="15" s="1"/>
  <c r="CK6" i="15" s="1"/>
  <c r="AP6" i="15"/>
  <c r="AZ6" i="15" s="1"/>
  <c r="BJ6" i="15" s="1"/>
  <c r="BT6" i="15" s="1"/>
  <c r="CD6" i="15" s="1"/>
  <c r="CN6" i="15" s="1"/>
  <c r="CQ6" i="15" s="1"/>
  <c r="AI6" i="15"/>
  <c r="AS6" i="15" s="1"/>
  <c r="BC6" i="15" s="1"/>
  <c r="BM6" i="15" s="1"/>
  <c r="BW6" i="15" s="1"/>
  <c r="CG6" i="15" s="1"/>
  <c r="AH5" i="15"/>
  <c r="AG5" i="15"/>
  <c r="AQ5" i="15" s="1"/>
  <c r="BA5" i="15" s="1"/>
  <c r="BK5" i="15" s="1"/>
  <c r="BU5" i="15" s="1"/>
  <c r="CE5" i="15" s="1"/>
  <c r="CR5" i="15" s="1"/>
  <c r="Z6" i="15"/>
  <c r="AJ6" i="15" s="1"/>
  <c r="AT6" i="15" s="1"/>
  <c r="BD6" i="15" s="1"/>
  <c r="BN6" i="15" s="1"/>
  <c r="BX6" i="15" s="1"/>
  <c r="CH6" i="15" s="1"/>
  <c r="AA6" i="15"/>
  <c r="AK6" i="15" s="1"/>
  <c r="AU6" i="15" s="1"/>
  <c r="BE6" i="15" s="1"/>
  <c r="BO6" i="15" s="1"/>
  <c r="BY6" i="15" s="1"/>
  <c r="CI6" i="15" s="1"/>
  <c r="AB6" i="15"/>
  <c r="AL6" i="15" s="1"/>
  <c r="AV6" i="15" s="1"/>
  <c r="AC6" i="15"/>
  <c r="AD6" i="15"/>
  <c r="AN6" i="15" s="1"/>
  <c r="AX6" i="15" s="1"/>
  <c r="BH6" i="15" s="1"/>
  <c r="BR6" i="15" s="1"/>
  <c r="CB6" i="15" s="1"/>
  <c r="CL6" i="15" s="1"/>
  <c r="AE6" i="15"/>
  <c r="AO6" i="15" s="1"/>
  <c r="AY6" i="15" s="1"/>
  <c r="BI6" i="15" s="1"/>
  <c r="BS6" i="15" s="1"/>
  <c r="CC6" i="15" s="1"/>
  <c r="CM6" i="15" s="1"/>
  <c r="AF6" i="15"/>
  <c r="Y6" i="15"/>
  <c r="K7" i="15"/>
  <c r="F7" i="15"/>
  <c r="CD7" i="15"/>
  <c r="CE7" i="15"/>
  <c r="CD8" i="15"/>
  <c r="CE8" i="15"/>
  <c r="CD9" i="15"/>
  <c r="CE9" i="15"/>
  <c r="CD10" i="15"/>
  <c r="CE10" i="15"/>
  <c r="CD11" i="15"/>
  <c r="CE11" i="15"/>
  <c r="CD12" i="15"/>
  <c r="CE12" i="15"/>
  <c r="CD13" i="15"/>
  <c r="CE13" i="15"/>
  <c r="CD14" i="15"/>
  <c r="CE14" i="15"/>
  <c r="CD15" i="15"/>
  <c r="CE15" i="15"/>
  <c r="CD16" i="15"/>
  <c r="CE16" i="15"/>
  <c r="CD17" i="15"/>
  <c r="CE17" i="15"/>
  <c r="CC18" i="15" l="1"/>
  <c r="CC20" i="15" s="1"/>
  <c r="CB18" i="15"/>
  <c r="CB20" i="15" s="1"/>
  <c r="M7" i="15" l="1"/>
  <c r="W12" i="15" l="1"/>
  <c r="X13" i="15" l="1"/>
  <c r="W13" i="15"/>
  <c r="CF17" i="15" l="1"/>
  <c r="L17" i="15"/>
  <c r="M9" i="15"/>
  <c r="X15" i="15" l="1"/>
  <c r="X11" i="15" l="1"/>
  <c r="CS11" i="15"/>
  <c r="BB15" i="15" l="1"/>
  <c r="CS13" i="15" l="1"/>
  <c r="M13" i="15"/>
  <c r="AR15" i="15"/>
  <c r="L15" i="15"/>
  <c r="X8" i="15" l="1"/>
  <c r="X12" i="15" l="1"/>
  <c r="BA12" i="15"/>
  <c r="AD8" i="15" l="1"/>
  <c r="AE8" i="15"/>
  <c r="AD9" i="15"/>
  <c r="AE9" i="15"/>
  <c r="AD10" i="15"/>
  <c r="AE10" i="15"/>
  <c r="AD11" i="15"/>
  <c r="AE11" i="15"/>
  <c r="AD12" i="15"/>
  <c r="AE12" i="15"/>
  <c r="AD13" i="15"/>
  <c r="AE13" i="15"/>
  <c r="AD14" i="15"/>
  <c r="AE14" i="15"/>
  <c r="AD15" i="15"/>
  <c r="AE15" i="15"/>
  <c r="AD16" i="15"/>
  <c r="AE16" i="15"/>
  <c r="AD17" i="15"/>
  <c r="AE17" i="15"/>
  <c r="AE7" i="15"/>
  <c r="AD7" i="15"/>
  <c r="L16" i="15"/>
  <c r="L14" i="15"/>
  <c r="L13" i="15"/>
  <c r="L12" i="15"/>
  <c r="L11" i="15"/>
  <c r="L8" i="15"/>
  <c r="AF7" i="15" l="1"/>
  <c r="W17" i="15"/>
  <c r="W11" i="15" l="1"/>
  <c r="Z17" i="15" l="1"/>
  <c r="AB14" i="15"/>
  <c r="BG7" i="15" l="1"/>
  <c r="AM7" i="15" l="1"/>
  <c r="V7" i="15"/>
  <c r="S7" i="15"/>
  <c r="Q7" i="15"/>
  <c r="H7" i="15"/>
  <c r="CQ7" i="15" l="1"/>
  <c r="CK7" i="15"/>
  <c r="CA7" i="15"/>
  <c r="BJ7" i="15"/>
  <c r="AW7" i="15"/>
  <c r="AR7" i="15"/>
  <c r="AP7" i="15"/>
  <c r="AK7" i="15"/>
  <c r="H8" i="15"/>
  <c r="H9" i="15"/>
  <c r="H10" i="15"/>
  <c r="H11" i="15"/>
  <c r="H12" i="15"/>
  <c r="H13" i="15"/>
  <c r="H14" i="15"/>
  <c r="H15" i="15"/>
  <c r="H16" i="15"/>
  <c r="H17" i="15"/>
  <c r="S13" i="15"/>
  <c r="V8" i="15"/>
  <c r="V9" i="15"/>
  <c r="V10" i="15"/>
  <c r="V11" i="15"/>
  <c r="V12" i="15"/>
  <c r="V13" i="15"/>
  <c r="V14" i="15"/>
  <c r="V15" i="15"/>
  <c r="V16" i="15"/>
  <c r="V17" i="15"/>
  <c r="CP18" i="15" l="1"/>
  <c r="CO18" i="15"/>
  <c r="CO20" i="15" s="1"/>
  <c r="CM18" i="15"/>
  <c r="CL18" i="15"/>
  <c r="CJ18" i="15"/>
  <c r="CJ20" i="15" s="1"/>
  <c r="CH18" i="15"/>
  <c r="CH20" i="15" s="1"/>
  <c r="CG18" i="15"/>
  <c r="CG20" i="15" s="1"/>
  <c r="BZ18" i="15"/>
  <c r="BX18" i="15"/>
  <c r="BX20" i="15" s="1"/>
  <c r="BW18" i="15"/>
  <c r="BW20" i="15" s="1"/>
  <c r="BS18" i="15"/>
  <c r="BR18" i="15"/>
  <c r="BR20" i="15" s="1"/>
  <c r="BO17" i="15"/>
  <c r="BP18" i="15"/>
  <c r="BP20" i="15" s="1"/>
  <c r="BN18" i="15"/>
  <c r="BN20" i="15" s="1"/>
  <c r="BM18" i="15"/>
  <c r="BM20" i="15" s="1"/>
  <c r="BJ17" i="15"/>
  <c r="BK17" i="15"/>
  <c r="BL17" i="15"/>
  <c r="BI18" i="15"/>
  <c r="BI20" i="15" s="1"/>
  <c r="BH18" i="15"/>
  <c r="BH20" i="15" s="1"/>
  <c r="BF18" i="15"/>
  <c r="BF20" i="15" s="1"/>
  <c r="BD18" i="15"/>
  <c r="BD20" i="15" s="1"/>
  <c r="BC18" i="15"/>
  <c r="BC20" i="15" s="1"/>
  <c r="AY18" i="15"/>
  <c r="AX18" i="15"/>
  <c r="AX20" i="15" s="1"/>
  <c r="AV18" i="15"/>
  <c r="AV20" i="15" s="1"/>
  <c r="AT18" i="15"/>
  <c r="AS18" i="15"/>
  <c r="AS20" i="15" s="1"/>
  <c r="AR17" i="15"/>
  <c r="AO18" i="15"/>
  <c r="AN18" i="15"/>
  <c r="AL18" i="15"/>
  <c r="AL20" i="15" s="1"/>
  <c r="AK17" i="15"/>
  <c r="AJ18" i="15"/>
  <c r="AJ20" i="15" s="1"/>
  <c r="AI18" i="15"/>
  <c r="AI20" i="15" s="1"/>
  <c r="Z16" i="15"/>
  <c r="AB17" i="15"/>
  <c r="Y17" i="15"/>
  <c r="W16" i="15"/>
  <c r="U18" i="15"/>
  <c r="U20" i="15" s="1"/>
  <c r="T18" i="15"/>
  <c r="T20" i="15" s="1"/>
  <c r="S17" i="15"/>
  <c r="R18" i="15"/>
  <c r="O18" i="15"/>
  <c r="O20" i="15" s="1"/>
  <c r="P18" i="15"/>
  <c r="P20" i="15" s="1"/>
  <c r="N18" i="15"/>
  <c r="N20" i="15" s="1"/>
  <c r="J18" i="15"/>
  <c r="J20" i="15" s="1"/>
  <c r="I18" i="15"/>
  <c r="BO7" i="15"/>
  <c r="AU17" i="15"/>
  <c r="BQ20" i="15" l="1"/>
  <c r="BO20" i="15"/>
  <c r="AU18" i="15"/>
  <c r="AK20" i="15"/>
  <c r="Q20" i="15"/>
  <c r="CI20" i="15"/>
  <c r="BY20" i="15"/>
  <c r="Q18" i="15"/>
  <c r="W20" i="15"/>
  <c r="AK18" i="15"/>
  <c r="AQ18" i="15"/>
  <c r="BA20" i="15"/>
  <c r="CA18" i="15"/>
  <c r="CR18" i="15"/>
  <c r="AT20" i="15"/>
  <c r="AU20" i="15" s="1"/>
  <c r="R20" i="15"/>
  <c r="S20" i="15" s="1"/>
  <c r="BZ20" i="15"/>
  <c r="CA20" i="15" s="1"/>
  <c r="CI18" i="15"/>
  <c r="BY18" i="15"/>
  <c r="CE20" i="15"/>
  <c r="CK20" i="15"/>
  <c r="CM20" i="15"/>
  <c r="CS20" i="15" s="1"/>
  <c r="CS18" i="15"/>
  <c r="BE18" i="15"/>
  <c r="BE20" i="15"/>
  <c r="BG20" i="15"/>
  <c r="BG18" i="15"/>
  <c r="BO18" i="15"/>
  <c r="BU20" i="15"/>
  <c r="CK18" i="15"/>
  <c r="S18" i="15"/>
  <c r="BV18" i="15"/>
  <c r="BQ18" i="15"/>
  <c r="BL20" i="15"/>
  <c r="AW20" i="15"/>
  <c r="AW18" i="15"/>
  <c r="AM20" i="15"/>
  <c r="AM18" i="15"/>
  <c r="CL20" i="15"/>
  <c r="CD20" i="15"/>
  <c r="CP20" i="15"/>
  <c r="AO20" i="15"/>
  <c r="AR20" i="15" s="1"/>
  <c r="W18" i="15"/>
  <c r="CQ18" i="15"/>
  <c r="CF18" i="15"/>
  <c r="BU18" i="15"/>
  <c r="BL18" i="15"/>
  <c r="BB18" i="15"/>
  <c r="BA18" i="15"/>
  <c r="K18" i="15"/>
  <c r="CN18" i="15"/>
  <c r="CE18" i="15"/>
  <c r="CD18" i="15"/>
  <c r="BT18" i="15"/>
  <c r="BS20" i="15"/>
  <c r="BK20" i="15"/>
  <c r="BJ20" i="15"/>
  <c r="BK18" i="15"/>
  <c r="BJ18" i="15"/>
  <c r="AZ18" i="15"/>
  <c r="AY20" i="15"/>
  <c r="AN20" i="15"/>
  <c r="AQ20" i="15" s="1"/>
  <c r="AP18" i="15"/>
  <c r="AR18" i="15"/>
  <c r="V20" i="15"/>
  <c r="V18" i="15"/>
  <c r="I20" i="15"/>
  <c r="CF20" i="15" l="1"/>
  <c r="CN20" i="15"/>
  <c r="CQ20" i="15"/>
  <c r="CR20" i="15"/>
  <c r="AP20" i="15"/>
  <c r="BV20" i="15"/>
  <c r="BT20" i="15"/>
  <c r="BB20" i="15"/>
  <c r="AZ20" i="15"/>
  <c r="K20" i="15"/>
  <c r="AU16" i="15"/>
  <c r="AU15" i="15"/>
  <c r="AU14" i="15" l="1"/>
  <c r="AU13" i="15"/>
  <c r="AU12" i="15" l="1"/>
  <c r="AU11" i="15"/>
  <c r="AR10" i="15"/>
  <c r="AR11" i="15"/>
  <c r="AU10" i="15" l="1"/>
  <c r="AU9" i="15" l="1"/>
  <c r="AU7" i="15"/>
  <c r="AG17" i="15" l="1"/>
  <c r="AK16" i="15" l="1"/>
  <c r="AK15" i="15"/>
  <c r="AK14" i="15" l="1"/>
  <c r="AK13" i="15"/>
  <c r="AK12" i="15" l="1"/>
  <c r="G18" i="15"/>
  <c r="E18" i="15"/>
  <c r="D18" i="15"/>
  <c r="L18" i="15" s="1"/>
  <c r="AB11" i="15"/>
  <c r="AM11" i="15"/>
  <c r="AK11" i="15"/>
  <c r="E20" i="15" l="1"/>
  <c r="F18" i="15"/>
  <c r="H18" i="15"/>
  <c r="D20" i="15"/>
  <c r="L20" i="15" s="1"/>
  <c r="G20" i="15"/>
  <c r="AE20" i="15"/>
  <c r="AE18" i="15"/>
  <c r="F20" i="15" l="1"/>
  <c r="H20" i="15"/>
  <c r="AB10" i="15" l="1"/>
  <c r="AM10" i="15"/>
  <c r="AK10" i="15"/>
  <c r="AK9" i="15" l="1"/>
  <c r="CS15" i="15" l="1"/>
  <c r="CR15" i="15"/>
  <c r="CQ15" i="15"/>
  <c r="CS14" i="15"/>
  <c r="CR14" i="15"/>
  <c r="CQ14" i="15"/>
  <c r="CR13" i="15"/>
  <c r="CQ13" i="15"/>
  <c r="CS12" i="15"/>
  <c r="CR12" i="15"/>
  <c r="CQ12" i="15"/>
  <c r="CR11" i="15"/>
  <c r="CQ11" i="15"/>
  <c r="CS10" i="15"/>
  <c r="CR10" i="15"/>
  <c r="CQ10" i="15"/>
  <c r="CS9" i="15"/>
  <c r="CR9" i="15"/>
  <c r="CQ9" i="15"/>
  <c r="CS8" i="15"/>
  <c r="CR8" i="15"/>
  <c r="CQ8" i="15"/>
  <c r="CS7" i="15"/>
  <c r="CR7" i="15"/>
  <c r="CN15" i="15"/>
  <c r="CN14" i="15"/>
  <c r="CN13" i="15"/>
  <c r="CN12" i="15"/>
  <c r="CN11" i="15"/>
  <c r="CN10" i="15"/>
  <c r="CN9" i="15"/>
  <c r="CN8" i="15"/>
  <c r="CN7" i="15"/>
  <c r="CK15" i="15"/>
  <c r="CK14" i="15"/>
  <c r="CK13" i="15"/>
  <c r="CK12" i="15"/>
  <c r="CK11" i="15"/>
  <c r="CK10" i="15"/>
  <c r="CK9" i="15"/>
  <c r="CK8" i="15"/>
  <c r="CI15" i="15"/>
  <c r="CI14" i="15"/>
  <c r="CI13" i="15"/>
  <c r="CI12" i="15"/>
  <c r="CI11" i="15"/>
  <c r="CI10" i="15"/>
  <c r="CI9" i="15"/>
  <c r="CI8" i="15"/>
  <c r="CI7" i="15"/>
  <c r="CF15" i="15"/>
  <c r="CF14" i="15"/>
  <c r="CF13" i="15"/>
  <c r="CF12" i="15"/>
  <c r="CF11" i="15"/>
  <c r="CF10" i="15"/>
  <c r="CF9" i="15"/>
  <c r="CF8" i="15"/>
  <c r="CF7" i="15"/>
  <c r="CA15" i="15"/>
  <c r="CA14" i="15"/>
  <c r="CA13" i="15"/>
  <c r="CA12" i="15"/>
  <c r="CA11" i="15"/>
  <c r="CA10" i="15"/>
  <c r="CA9" i="15"/>
  <c r="CA8" i="15"/>
  <c r="BY15" i="15"/>
  <c r="BY14" i="15"/>
  <c r="BY13" i="15"/>
  <c r="BY12" i="15"/>
  <c r="BY11" i="15"/>
  <c r="BY10" i="15"/>
  <c r="BY9" i="15"/>
  <c r="BY8" i="15"/>
  <c r="BY7" i="15"/>
  <c r="BV15" i="15"/>
  <c r="BU15" i="15"/>
  <c r="BT15" i="15"/>
  <c r="BV14" i="15"/>
  <c r="BU14" i="15"/>
  <c r="BT14" i="15"/>
  <c r="BV13" i="15"/>
  <c r="BU13" i="15"/>
  <c r="BT13" i="15"/>
  <c r="BV12" i="15"/>
  <c r="BU12" i="15"/>
  <c r="BT12" i="15"/>
  <c r="BV11" i="15"/>
  <c r="BU11" i="15"/>
  <c r="BT11" i="15"/>
  <c r="BV10" i="15"/>
  <c r="BU10" i="15"/>
  <c r="BT10" i="15"/>
  <c r="BV9" i="15"/>
  <c r="BU9" i="15"/>
  <c r="BT9" i="15"/>
  <c r="BV8" i="15"/>
  <c r="BU8" i="15"/>
  <c r="BT8" i="15"/>
  <c r="BV7" i="15"/>
  <c r="BU7" i="15"/>
  <c r="BT7" i="15"/>
  <c r="BQ15" i="15"/>
  <c r="BQ14" i="15"/>
  <c r="BQ13" i="15"/>
  <c r="BQ12" i="15"/>
  <c r="BQ11" i="15"/>
  <c r="BQ10" i="15"/>
  <c r="BQ9" i="15"/>
  <c r="BQ7" i="15"/>
  <c r="BO15" i="15"/>
  <c r="BO14" i="15"/>
  <c r="BO13" i="15"/>
  <c r="BO12" i="15"/>
  <c r="BO11" i="15"/>
  <c r="BO10" i="15"/>
  <c r="BO9" i="15"/>
  <c r="BL15" i="15"/>
  <c r="BK15" i="15"/>
  <c r="BJ15" i="15"/>
  <c r="BL14" i="15"/>
  <c r="BK14" i="15"/>
  <c r="BJ14" i="15"/>
  <c r="BL13" i="15"/>
  <c r="BK13" i="15"/>
  <c r="BJ13" i="15"/>
  <c r="BL12" i="15"/>
  <c r="BK12" i="15"/>
  <c r="BJ12" i="15"/>
  <c r="BL11" i="15"/>
  <c r="BK11" i="15"/>
  <c r="BJ11" i="15"/>
  <c r="BL10" i="15"/>
  <c r="BK10" i="15"/>
  <c r="BJ10" i="15"/>
  <c r="BL9" i="15"/>
  <c r="BK9" i="15"/>
  <c r="BJ9" i="15"/>
  <c r="BL7" i="15"/>
  <c r="BK7" i="15"/>
  <c r="BG16" i="15"/>
  <c r="BG15" i="15"/>
  <c r="BG14" i="15"/>
  <c r="BG13" i="15"/>
  <c r="BG12" i="15"/>
  <c r="BG11" i="15"/>
  <c r="BG10" i="15"/>
  <c r="BG9" i="15"/>
  <c r="BE15" i="15"/>
  <c r="BE14" i="15"/>
  <c r="BE13" i="15"/>
  <c r="BE12" i="15"/>
  <c r="BE11" i="15"/>
  <c r="BE10" i="15"/>
  <c r="BE9" i="15"/>
  <c r="BE8" i="15"/>
  <c r="BE7" i="15"/>
  <c r="BA15" i="15"/>
  <c r="AZ15" i="15"/>
  <c r="BB14" i="15"/>
  <c r="BA14" i="15"/>
  <c r="AZ14" i="15"/>
  <c r="BB13" i="15"/>
  <c r="BA13" i="15"/>
  <c r="AZ13" i="15"/>
  <c r="BB12" i="15"/>
  <c r="AZ12" i="15"/>
  <c r="BB11" i="15"/>
  <c r="BA11" i="15"/>
  <c r="AZ11" i="15"/>
  <c r="BB10" i="15"/>
  <c r="BA10" i="15"/>
  <c r="AZ10" i="15"/>
  <c r="BB9" i="15"/>
  <c r="BA9" i="15"/>
  <c r="AZ9" i="15"/>
  <c r="BB8" i="15"/>
  <c r="BA8" i="15"/>
  <c r="AZ8" i="15"/>
  <c r="BB7" i="15"/>
  <c r="BA7" i="15"/>
  <c r="AZ7" i="15"/>
  <c r="AW15" i="15"/>
  <c r="AW14" i="15"/>
  <c r="AW13" i="15"/>
  <c r="AW12" i="15"/>
  <c r="AW11" i="15"/>
  <c r="AW10" i="15"/>
  <c r="AW9" i="15"/>
  <c r="AW8" i="15"/>
  <c r="AQ15" i="15"/>
  <c r="AP15" i="15"/>
  <c r="AR14" i="15"/>
  <c r="AQ14" i="15"/>
  <c r="AP14" i="15"/>
  <c r="AR13" i="15"/>
  <c r="AQ13" i="15"/>
  <c r="AP13" i="15"/>
  <c r="AR12" i="15"/>
  <c r="AQ12" i="15"/>
  <c r="AP12" i="15"/>
  <c r="AQ11" i="15"/>
  <c r="AP11" i="15"/>
  <c r="AQ10" i="15"/>
  <c r="AP10" i="15"/>
  <c r="AR9" i="15"/>
  <c r="AQ9" i="15"/>
  <c r="AP9" i="15"/>
  <c r="AR8" i="15"/>
  <c r="AQ8" i="15"/>
  <c r="AP8" i="15"/>
  <c r="AQ7" i="15"/>
  <c r="AM15" i="15"/>
  <c r="AM14" i="15"/>
  <c r="AM13" i="15"/>
  <c r="AM12" i="15"/>
  <c r="AM9" i="15"/>
  <c r="AM8" i="15"/>
  <c r="AB15" i="15"/>
  <c r="Z15" i="15"/>
  <c r="Y15" i="15"/>
  <c r="Z14" i="15"/>
  <c r="Y14" i="15"/>
  <c r="AB13" i="15"/>
  <c r="Z13" i="15"/>
  <c r="Y13" i="15"/>
  <c r="AB12" i="15"/>
  <c r="Z12" i="15"/>
  <c r="Y12" i="15"/>
  <c r="AH11" i="15"/>
  <c r="Z11" i="15"/>
  <c r="Y11" i="15"/>
  <c r="AC11" i="15" s="1"/>
  <c r="Z10" i="15"/>
  <c r="Y10" i="15"/>
  <c r="AB9" i="15"/>
  <c r="Z9" i="15"/>
  <c r="Y9" i="15"/>
  <c r="AB7" i="15"/>
  <c r="Z7" i="15"/>
  <c r="Y7" i="15"/>
  <c r="AG7" i="15" s="1"/>
  <c r="W8" i="15"/>
  <c r="X16" i="15"/>
  <c r="W15" i="15"/>
  <c r="X14" i="15"/>
  <c r="W14" i="15"/>
  <c r="X10" i="15"/>
  <c r="W10" i="15"/>
  <c r="X9" i="15"/>
  <c r="W9" i="15"/>
  <c r="X7" i="15"/>
  <c r="W7" i="15"/>
  <c r="S15" i="15"/>
  <c r="S14" i="15"/>
  <c r="S12" i="15"/>
  <c r="S11" i="15"/>
  <c r="S10" i="15"/>
  <c r="S9" i="15"/>
  <c r="S8" i="15"/>
  <c r="Q17" i="15"/>
  <c r="Q16" i="15"/>
  <c r="Q15" i="15"/>
  <c r="Q14" i="15"/>
  <c r="Q13" i="15"/>
  <c r="Q12" i="15"/>
  <c r="Q11" i="15"/>
  <c r="Q10" i="15"/>
  <c r="Q9" i="15"/>
  <c r="M16" i="15"/>
  <c r="M15" i="15"/>
  <c r="M14" i="15"/>
  <c r="M12" i="15"/>
  <c r="M11" i="15"/>
  <c r="M10" i="15"/>
  <c r="L10" i="15"/>
  <c r="L9" i="15"/>
  <c r="L7" i="15"/>
  <c r="K16" i="15"/>
  <c r="K15" i="15"/>
  <c r="K14" i="15"/>
  <c r="K13" i="15"/>
  <c r="K12" i="15"/>
  <c r="K11" i="15"/>
  <c r="K10" i="15"/>
  <c r="K9" i="15"/>
  <c r="F15" i="15"/>
  <c r="F14" i="15"/>
  <c r="F13" i="15"/>
  <c r="F12" i="15"/>
  <c r="F11" i="15"/>
  <c r="F10" i="15"/>
  <c r="F9" i="15"/>
  <c r="F8" i="15"/>
  <c r="AU8" i="15"/>
  <c r="Y8" i="15"/>
  <c r="Z8" i="15"/>
  <c r="Y16" i="15"/>
  <c r="AB8" i="15"/>
  <c r="AB16" i="15"/>
  <c r="S16" i="15"/>
  <c r="CR16" i="15"/>
  <c r="CN16" i="15"/>
  <c r="CI16" i="15"/>
  <c r="BU16" i="15"/>
  <c r="BT16" i="15"/>
  <c r="BK16" i="15"/>
  <c r="BK8" i="15"/>
  <c r="BJ16" i="15"/>
  <c r="BJ8" i="15"/>
  <c r="BG8" i="15"/>
  <c r="BE16" i="15"/>
  <c r="BA16" i="15"/>
  <c r="AZ16" i="15"/>
  <c r="AW16" i="15"/>
  <c r="AQ16" i="15"/>
  <c r="AP16" i="15"/>
  <c r="CQ16" i="15"/>
  <c r="CS16" i="15"/>
  <c r="CK16" i="15"/>
  <c r="CF16" i="15"/>
  <c r="CA16" i="15"/>
  <c r="BY16" i="15"/>
  <c r="BV16" i="15"/>
  <c r="BQ16" i="15"/>
  <c r="BO16" i="15"/>
  <c r="BL16" i="15"/>
  <c r="BB16" i="15"/>
  <c r="AR16" i="15"/>
  <c r="AM16" i="15"/>
  <c r="F16" i="15"/>
  <c r="M8" i="15"/>
  <c r="K8" i="15"/>
  <c r="BO8" i="15"/>
  <c r="AK8" i="15"/>
  <c r="Q8" i="15"/>
  <c r="F17" i="15"/>
  <c r="BA17" i="15"/>
  <c r="BL8" i="15"/>
  <c r="BQ8" i="15"/>
  <c r="BG17" i="15"/>
  <c r="BV17" i="15"/>
  <c r="CN17" i="15"/>
  <c r="BU17" i="15"/>
  <c r="CY12" i="21"/>
  <c r="CZ12" i="21"/>
  <c r="DA12" i="21"/>
  <c r="DC12" i="21"/>
  <c r="CY13" i="21"/>
  <c r="CZ13" i="21"/>
  <c r="DA13" i="21"/>
  <c r="DC13" i="21"/>
  <c r="CY14" i="21"/>
  <c r="CZ14" i="21"/>
  <c r="DA14" i="21"/>
  <c r="DC14" i="21"/>
  <c r="X15" i="21"/>
  <c r="AH15" i="21"/>
  <c r="CY15" i="21"/>
  <c r="CZ15" i="21"/>
  <c r="DA15" i="21"/>
  <c r="DB15" i="21" s="1"/>
  <c r="DC15" i="21"/>
  <c r="CY16" i="21"/>
  <c r="CZ16" i="21"/>
  <c r="DA16" i="21"/>
  <c r="DB16" i="21" s="1"/>
  <c r="DC16" i="21"/>
  <c r="CY17" i="21"/>
  <c r="CZ17" i="21"/>
  <c r="DA17" i="21"/>
  <c r="DC17" i="21"/>
  <c r="CY18" i="21"/>
  <c r="CZ18" i="21"/>
  <c r="DA18" i="21"/>
  <c r="DC18" i="21"/>
  <c r="X19" i="21"/>
  <c r="CY19" i="21"/>
  <c r="CZ19" i="21"/>
  <c r="DA19" i="21"/>
  <c r="DC19" i="21"/>
  <c r="CY20" i="21"/>
  <c r="CZ20" i="21"/>
  <c r="DA20" i="21"/>
  <c r="DC20" i="21"/>
  <c r="CY21" i="21"/>
  <c r="CZ21" i="21"/>
  <c r="DA21" i="21"/>
  <c r="DC21" i="21"/>
  <c r="CY22" i="21"/>
  <c r="CZ22" i="21"/>
  <c r="DA22" i="21"/>
  <c r="DC22" i="21"/>
  <c r="D23" i="21"/>
  <c r="E23" i="21"/>
  <c r="F23" i="21"/>
  <c r="G23" i="21"/>
  <c r="H23" i="21"/>
  <c r="J23" i="21"/>
  <c r="K23" i="21"/>
  <c r="L23" i="21"/>
  <c r="N23" i="21"/>
  <c r="O23" i="21"/>
  <c r="P23" i="21"/>
  <c r="R23" i="21"/>
  <c r="S23" i="21"/>
  <c r="T23" i="21"/>
  <c r="V23" i="21"/>
  <c r="W23" i="21"/>
  <c r="Y23" i="21"/>
  <c r="Z23" i="21"/>
  <c r="AA23" i="21"/>
  <c r="AB23" i="21"/>
  <c r="AC23" i="21"/>
  <c r="AD23" i="21"/>
  <c r="AF23" i="2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O8" i="20"/>
  <c r="S8" i="20"/>
  <c r="W8" i="20"/>
  <c r="X8" i="20"/>
  <c r="AB8" i="20"/>
  <c r="F9" i="20"/>
  <c r="J9" i="20"/>
  <c r="K9" i="20"/>
  <c r="O9" i="20"/>
  <c r="S9" i="20"/>
  <c r="W9" i="20"/>
  <c r="X9" i="20"/>
  <c r="AB9" i="20"/>
  <c r="F10" i="20"/>
  <c r="J10" i="20"/>
  <c r="K10" i="20"/>
  <c r="O10" i="20"/>
  <c r="S10" i="20"/>
  <c r="W10" i="20"/>
  <c r="X10" i="20"/>
  <c r="AB10" i="20"/>
  <c r="F11" i="20"/>
  <c r="J11" i="20"/>
  <c r="K11" i="20"/>
  <c r="O11" i="20"/>
  <c r="S11" i="20"/>
  <c r="W11" i="20"/>
  <c r="X11" i="20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X13" i="20"/>
  <c r="AB13" i="20"/>
  <c r="F14" i="20"/>
  <c r="J14" i="20"/>
  <c r="K14" i="20"/>
  <c r="L14" i="20" s="1"/>
  <c r="O14" i="20"/>
  <c r="S14" i="20"/>
  <c r="W14" i="20"/>
  <c r="X14" i="20"/>
  <c r="Y14" i="20" s="1"/>
  <c r="AB14" i="20"/>
  <c r="F15" i="20"/>
  <c r="J15" i="20"/>
  <c r="K15" i="20"/>
  <c r="O15" i="20"/>
  <c r="S15" i="20"/>
  <c r="W15" i="20"/>
  <c r="X15" i="20"/>
  <c r="AB15" i="20"/>
  <c r="F16" i="20"/>
  <c r="J16" i="20"/>
  <c r="K16" i="20"/>
  <c r="O16" i="20"/>
  <c r="S16" i="20"/>
  <c r="Y16" i="20"/>
  <c r="AB16" i="20"/>
  <c r="F17" i="20"/>
  <c r="J17" i="20"/>
  <c r="K17" i="20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B13" i="14"/>
  <c r="U14" i="14"/>
  <c r="AD14" i="14"/>
  <c r="BY14" i="14"/>
  <c r="BZ14" i="14"/>
  <c r="CB14" i="14"/>
  <c r="U15" i="14"/>
  <c r="AD15" i="14"/>
  <c r="BY15" i="14"/>
  <c r="BZ15" i="14"/>
  <c r="CB15" i="14"/>
  <c r="U16" i="14"/>
  <c r="AD16" i="14"/>
  <c r="BY16" i="14"/>
  <c r="BZ16" i="14"/>
  <c r="CA16" i="14" s="1"/>
  <c r="CB16" i="14"/>
  <c r="U17" i="14"/>
  <c r="AD17" i="14"/>
  <c r="BZ17" i="14"/>
  <c r="CA17" i="14" s="1"/>
  <c r="CB17" i="14"/>
  <c r="U18" i="14"/>
  <c r="AD18" i="14"/>
  <c r="BY18" i="14"/>
  <c r="BZ18" i="14"/>
  <c r="CA18" i="14" s="1"/>
  <c r="CB18" i="14"/>
  <c r="U19" i="14"/>
  <c r="AD19" i="14"/>
  <c r="BY19" i="14"/>
  <c r="BZ19" i="14"/>
  <c r="CB19" i="14"/>
  <c r="U20" i="14"/>
  <c r="AD20" i="14"/>
  <c r="BY20" i="14"/>
  <c r="BZ20" i="14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K22" i="14" s="1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BY17" i="15"/>
  <c r="AW17" i="15"/>
  <c r="L17" i="20"/>
  <c r="BT17" i="15"/>
  <c r="AP17" i="15"/>
  <c r="CK17" i="15"/>
  <c r="X17" i="15"/>
  <c r="CS17" i="15"/>
  <c r="CI17" i="15"/>
  <c r="BE17" i="15"/>
  <c r="BB17" i="15"/>
  <c r="AM17" i="15"/>
  <c r="AQ17" i="15"/>
  <c r="CY23" i="21" l="1"/>
  <c r="AH23" i="21"/>
  <c r="DA23" i="21"/>
  <c r="DB21" i="21"/>
  <c r="AA22" i="14"/>
  <c r="CA19" i="14"/>
  <c r="CA14" i="14"/>
  <c r="V18" i="20"/>
  <c r="Y15" i="20"/>
  <c r="L15" i="20"/>
  <c r="Y11" i="20"/>
  <c r="Y8" i="20"/>
  <c r="L8" i="20"/>
  <c r="AE23" i="21"/>
  <c r="U23" i="21"/>
  <c r="CZ23" i="21"/>
  <c r="DB17" i="21"/>
  <c r="I23" i="21"/>
  <c r="L10" i="20"/>
  <c r="M23" i="21"/>
  <c r="CA15" i="14"/>
  <c r="Y13" i="20"/>
  <c r="J18" i="20"/>
  <c r="DB22" i="21"/>
  <c r="BZ22" i="14"/>
  <c r="CA20" i="14"/>
  <c r="CA13" i="14"/>
  <c r="F18" i="20"/>
  <c r="L16" i="20"/>
  <c r="X23" i="21"/>
  <c r="DB20" i="21"/>
  <c r="DB19" i="21"/>
  <c r="DB13" i="21"/>
  <c r="DB12" i="21"/>
  <c r="Y18" i="15"/>
  <c r="Y20" i="15" s="1"/>
  <c r="L11" i="20"/>
  <c r="Y10" i="20"/>
  <c r="L9" i="20"/>
  <c r="Q23" i="21"/>
  <c r="Z18" i="15"/>
  <c r="CA12" i="14"/>
  <c r="W18" i="20"/>
  <c r="DB18" i="21"/>
  <c r="AA7" i="15"/>
  <c r="AH13" i="15"/>
  <c r="AF12" i="15"/>
  <c r="AC7" i="15"/>
  <c r="AH7" i="15"/>
  <c r="AF16" i="15"/>
  <c r="AG16" i="15"/>
  <c r="AH12" i="15"/>
  <c r="AG10" i="15"/>
  <c r="AD18" i="15"/>
  <c r="AD20" i="15" s="1"/>
  <c r="AF10" i="15"/>
  <c r="AH10" i="15"/>
  <c r="X18" i="15"/>
  <c r="X20" i="15" s="1"/>
  <c r="AG14" i="15"/>
  <c r="AF14" i="15"/>
  <c r="AC8" i="15"/>
  <c r="AA8" i="15"/>
  <c r="AA15" i="15"/>
  <c r="AA16" i="15"/>
  <c r="AA13" i="15"/>
  <c r="AA11" i="15"/>
  <c r="AG11" i="15"/>
  <c r="AA10" i="15"/>
  <c r="AG9" i="15"/>
  <c r="AA9" i="15"/>
  <c r="AG8" i="15"/>
  <c r="AG15" i="15"/>
  <c r="AC14" i="15"/>
  <c r="AA14" i="15"/>
  <c r="AG13" i="15"/>
  <c r="AB18" i="15"/>
  <c r="AG12" i="15"/>
  <c r="AA12" i="15"/>
  <c r="AC12" i="15"/>
  <c r="AH9" i="15"/>
  <c r="AC13" i="15"/>
  <c r="AH15" i="15"/>
  <c r="AC15" i="15"/>
  <c r="AC10" i="15"/>
  <c r="AC9" i="15"/>
  <c r="AF9" i="15"/>
  <c r="AF11" i="15"/>
  <c r="AF13" i="15"/>
  <c r="AH14" i="15"/>
  <c r="AF15" i="15"/>
  <c r="AC17" i="15"/>
  <c r="CQ17" i="15"/>
  <c r="CA17" i="15"/>
  <c r="AF8" i="15"/>
  <c r="CR17" i="15"/>
  <c r="DC23" i="21"/>
  <c r="K17" i="15"/>
  <c r="AZ17" i="15"/>
  <c r="X18" i="20"/>
  <c r="Y18" i="20" s="1"/>
  <c r="O18" i="20"/>
  <c r="AH8" i="15"/>
  <c r="M17" i="15"/>
  <c r="M18" i="15" s="1"/>
  <c r="M20" i="15" s="1"/>
  <c r="K18" i="20"/>
  <c r="S18" i="20"/>
  <c r="BY22" i="14"/>
  <c r="CA22" i="14" s="1"/>
  <c r="AC16" i="15"/>
  <c r="AH16" i="15"/>
  <c r="BQ17" i="15"/>
  <c r="BC22" i="14"/>
  <c r="CB22" i="14" s="1"/>
  <c r="R22" i="14"/>
  <c r="CA21" i="14"/>
  <c r="CA11" i="14"/>
  <c r="L13" i="20"/>
  <c r="Y12" i="20"/>
  <c r="Y9" i="20"/>
  <c r="DB14" i="21"/>
  <c r="AA17" i="15"/>
  <c r="DB23" i="21" l="1"/>
  <c r="L18" i="20"/>
  <c r="AA18" i="15"/>
  <c r="Z20" i="15"/>
  <c r="AA20" i="15" s="1"/>
  <c r="AC18" i="15"/>
  <c r="AG18" i="15"/>
  <c r="AF18" i="15"/>
  <c r="AG20" i="15"/>
  <c r="AF20" i="15"/>
  <c r="AB20" i="15"/>
  <c r="AF17" i="15"/>
  <c r="AH17" i="15"/>
  <c r="AH18" i="15" s="1"/>
  <c r="AH20" i="15" s="1"/>
  <c r="AC20" i="15" l="1"/>
</calcChain>
</file>

<file path=xl/sharedStrings.xml><?xml version="1.0" encoding="utf-8"?>
<sst xmlns="http://schemas.openxmlformats.org/spreadsheetml/2006/main" count="427" uniqueCount="144">
  <si>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</si>
  <si>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</si>
  <si>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</si>
  <si>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</si>
  <si>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</si>
  <si>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</si>
  <si>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</si>
  <si>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</si>
  <si>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</si>
  <si>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</si>
  <si>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</si>
  <si>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</si>
  <si>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</si>
  <si>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</si>
  <si>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</si>
  <si>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</si>
  <si>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</si>
  <si>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</si>
  <si>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</si>
  <si>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</si>
  <si>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</si>
  <si>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</si>
  <si>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</si>
  <si>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</si>
  <si>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</si>
  <si>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</si>
  <si>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</si>
  <si>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</si>
  <si>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</si>
  <si>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</si>
  <si>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</si>
  <si>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</si>
  <si>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</si>
  <si>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</si>
  <si>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</si>
  <si>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</si>
  <si>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</si>
  <si>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</si>
  <si>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</si>
  <si>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</si>
  <si>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</si>
  <si>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</si>
  <si>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</si>
  <si>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</si>
  <si>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</si>
  <si>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</si>
  <si>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</si>
  <si>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</si>
  <si>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</si>
  <si>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</si>
  <si>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</si>
  <si>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</si>
  <si>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</si>
  <si>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</si>
  <si>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</si>
  <si>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</si>
  <si>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</si>
  <si>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</si>
  <si>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</si>
  <si>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</si>
  <si>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</si>
  <si>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</si>
  <si>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</si>
  <si>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</si>
  <si>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</si>
  <si>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</si>
  <si>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</si>
  <si>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</si>
  <si>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</si>
  <si>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</si>
  <si>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</si>
  <si>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</si>
  <si>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</si>
  <si>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</si>
  <si>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</si>
  <si>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</si>
  <si>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</si>
  <si>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</si>
  <si>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</si>
  <si>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</si>
  <si>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</si>
  <si>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</si>
  <si>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</si>
  <si>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</si>
  <si>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</si>
  <si>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</si>
  <si>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</si>
  <si>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</si>
  <si>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</si>
  <si>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</si>
  <si>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</si>
  <si>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</si>
  <si>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</si>
  <si>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</si>
  <si>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</si>
  <si>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</si>
  <si>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</si>
  <si>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</si>
  <si>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</si>
  <si>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</si>
  <si>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</si>
  <si>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</si>
  <si>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</si>
  <si>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</si>
  <si>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</si>
  <si>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</si>
  <si>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</si>
  <si>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</si>
  <si>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</si>
  <si>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</si>
  <si>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</si>
  <si>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</si>
  <si>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</si>
  <si>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</si>
  <si>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</si>
  <si>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</si>
  <si>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</si>
  <si>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</si>
  <si>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</si>
  <si>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</si>
  <si>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</si>
  <si>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</si>
  <si>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</si>
  <si>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</si>
  <si>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</si>
  <si>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</si>
  <si>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</si>
  <si>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</si>
  <si>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</si>
  <si>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2024թ.</t>
  </si>
  <si>
    <t>Տեղական վճարներ</t>
  </si>
  <si>
    <t>2025թ.</t>
  </si>
  <si>
    <t>այդ թվում` աղբահանության վճար  ծրագիր տարեկան  2025թ.</t>
  </si>
  <si>
    <t>Ֆինանսական համահարթեցման դոտացիա 2025թ.</t>
  </si>
  <si>
    <t>2024թ. ծրագրի  աճը 2025թ.        ծրագրի համեմատ /%/</t>
  </si>
  <si>
    <t>2024թ. փաստ. աճը 2025թ. փաստ       համեմատ    /հազ. դրամ./</t>
  </si>
  <si>
    <t xml:space="preserve">փաստ                   (10 ամիս)                                                                           </t>
  </si>
  <si>
    <t>10 ամսվա կատ. %-ը
տարեկան պլանի նկատմամբ</t>
  </si>
  <si>
    <t>ՀՀ համայնքների  բյուջեների եկամուտների հավաքագրման վերաբերյալ 2024թ. և 2025թ. 10 ամիս</t>
  </si>
  <si>
    <t xml:space="preserve">ծրագիր 
տարեկան 31.10.2025թ. դրությամբ                                                                                                         </t>
  </si>
  <si>
    <t xml:space="preserve">փաստ                                 (10 ամիս)                                                                           </t>
  </si>
  <si>
    <t xml:space="preserve">փաստ                              (10 ամիս)                                                                           </t>
  </si>
  <si>
    <t xml:space="preserve">փաստ                             (10 ամիս)                                                                           </t>
  </si>
  <si>
    <t>աղբահանության վճար փաստ.
10 ամիս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</si>
</sst>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3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479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/>
    <xf numFmtId="0" fontId="31" fillId="0" borderId="0" xfId="0" applyFont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5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3" fontId="17" fillId="0" borderId="0" xfId="0" applyNumberFormat="1" applyFont="1" applyAlignment="1">
      <alignment horizontal="center"/>
    </xf>
    <xf numFmtId="0" fontId="34" fillId="0" borderId="0" xfId="0" applyFont="1"/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8" borderId="0" xfId="0" applyFont="1" applyFill="1" applyAlignment="1">
      <alignment horizontal="center" vertical="center" wrapText="1"/>
    </xf>
    <xf numFmtId="3" fontId="41" fillId="0" borderId="0" xfId="0" applyNumberFormat="1" applyFont="1" applyAlignment="1">
      <alignment horizontal="center"/>
    </xf>
    <xf numFmtId="3" fontId="17" fillId="0" borderId="0" xfId="0" applyNumberFormat="1" applyFont="1"/>
    <xf numFmtId="0" fontId="17" fillId="13" borderId="30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7" fillId="13" borderId="1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0" borderId="35" xfId="0" applyFont="1" applyBorder="1"/>
    <xf numFmtId="3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/>
    </xf>
    <xf numFmtId="0" fontId="17" fillId="0" borderId="36" xfId="0" applyFont="1" applyBorder="1"/>
    <xf numFmtId="165" fontId="16" fillId="0" borderId="36" xfId="0" applyNumberFormat="1" applyFont="1" applyBorder="1" applyAlignment="1">
      <alignment horizontal="center" vertical="center"/>
    </xf>
    <xf numFmtId="0" fontId="17" fillId="13" borderId="12" xfId="0" applyFont="1" applyFill="1" applyBorder="1" applyAlignment="1">
      <alignment horizontal="center" vertical="center" wrapText="1"/>
    </xf>
    <xf numFmtId="3" fontId="16" fillId="0" borderId="35" xfId="0" applyNumberFormat="1" applyFont="1" applyBorder="1" applyAlignment="1">
      <alignment horizontal="center" vertical="center"/>
    </xf>
    <xf numFmtId="3" fontId="16" fillId="0" borderId="36" xfId="0" applyNumberFormat="1" applyFont="1" applyBorder="1" applyAlignment="1">
      <alignment horizontal="center" vertical="center"/>
    </xf>
    <xf numFmtId="0" fontId="17" fillId="13" borderId="43" xfId="0" applyFont="1" applyFill="1" applyBorder="1" applyAlignment="1">
      <alignment horizontal="center" vertical="center" wrapText="1"/>
    </xf>
    <xf numFmtId="165" fontId="16" fillId="0" borderId="35" xfId="0" applyNumberFormat="1" applyFont="1" applyBorder="1" applyAlignment="1">
      <alignment horizontal="center"/>
    </xf>
    <xf numFmtId="165" fontId="17" fillId="0" borderId="35" xfId="0" applyNumberFormat="1" applyFont="1" applyBorder="1" applyAlignment="1">
      <alignment horizontal="center" vertical="center"/>
    </xf>
    <xf numFmtId="165" fontId="17" fillId="0" borderId="35" xfId="0" applyNumberFormat="1" applyFont="1" applyBorder="1" applyAlignment="1">
      <alignment horizontal="center"/>
    </xf>
    <xf numFmtId="165" fontId="16" fillId="0" borderId="36" xfId="0" applyNumberFormat="1" applyFont="1" applyBorder="1" applyAlignment="1">
      <alignment horizontal="center"/>
    </xf>
    <xf numFmtId="0" fontId="17" fillId="8" borderId="18" xfId="0" applyFont="1" applyFill="1" applyBorder="1" applyAlignment="1">
      <alignment horizontal="center" vertical="center" wrapText="1"/>
    </xf>
    <xf numFmtId="165" fontId="17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 vertical="center"/>
    </xf>
    <xf numFmtId="165" fontId="16" fillId="15" borderId="31" xfId="0" applyNumberFormat="1" applyFont="1" applyFill="1" applyBorder="1" applyAlignment="1">
      <alignment horizontal="center" vertical="center"/>
    </xf>
    <xf numFmtId="165" fontId="16" fillId="8" borderId="0" xfId="0" applyNumberFormat="1" applyFont="1" applyFill="1" applyAlignment="1">
      <alignment horizontal="center" vertical="center"/>
    </xf>
    <xf numFmtId="165" fontId="16" fillId="0" borderId="35" xfId="0" applyNumberFormat="1" applyFont="1" applyBorder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0" fontId="16" fillId="14" borderId="47" xfId="0" applyFont="1" applyFill="1" applyBorder="1" applyAlignment="1">
      <alignment horizontal="center" vertical="center"/>
    </xf>
    <xf numFmtId="0" fontId="16" fillId="15" borderId="48" xfId="0" applyFont="1" applyFill="1" applyBorder="1" applyAlignment="1">
      <alignment vertical="center"/>
    </xf>
    <xf numFmtId="165" fontId="16" fillId="15" borderId="49" xfId="0" applyNumberFormat="1" applyFont="1" applyFill="1" applyBorder="1" applyAlignment="1">
      <alignment horizontal="center" vertical="center"/>
    </xf>
    <xf numFmtId="165" fontId="16" fillId="15" borderId="50" xfId="0" applyNumberFormat="1" applyFont="1" applyFill="1" applyBorder="1" applyAlignment="1">
      <alignment horizontal="center" vertical="center"/>
    </xf>
    <xf numFmtId="165" fontId="16" fillId="15" borderId="51" xfId="0" applyNumberFormat="1" applyFont="1" applyFill="1" applyBorder="1" applyAlignment="1">
      <alignment horizontal="center" vertical="center"/>
    </xf>
    <xf numFmtId="165" fontId="16" fillId="15" borderId="47" xfId="0" applyNumberFormat="1" applyFont="1" applyFill="1" applyBorder="1" applyAlignment="1">
      <alignment horizontal="center" vertical="center"/>
    </xf>
    <xf numFmtId="165" fontId="16" fillId="15" borderId="48" xfId="0" applyNumberFormat="1" applyFont="1" applyFill="1" applyBorder="1" applyAlignment="1">
      <alignment horizontal="center" vertical="center"/>
    </xf>
    <xf numFmtId="165" fontId="17" fillId="0" borderId="18" xfId="0" applyNumberFormat="1" applyFont="1" applyBorder="1" applyAlignment="1">
      <alignment horizontal="center" vertical="center"/>
    </xf>
    <xf numFmtId="165" fontId="16" fillId="8" borderId="18" xfId="0" applyNumberFormat="1" applyFont="1" applyFill="1" applyBorder="1" applyAlignment="1">
      <alignment horizontal="center" vertical="center"/>
    </xf>
    <xf numFmtId="165" fontId="16" fillId="0" borderId="18" xfId="0" applyNumberFormat="1" applyFont="1" applyBorder="1" applyAlignment="1">
      <alignment horizontal="center" vertical="center"/>
    </xf>
    <xf numFmtId="0" fontId="16" fillId="15" borderId="48" xfId="0" applyFont="1" applyFill="1" applyBorder="1" applyAlignment="1">
      <alignment horizontal="center" vertical="center" wrapText="1"/>
    </xf>
    <xf numFmtId="0" fontId="17" fillId="13" borderId="46" xfId="0" applyFont="1" applyFill="1" applyBorder="1" applyAlignment="1">
      <alignment horizontal="center" vertical="center" wrapText="1"/>
    </xf>
    <xf numFmtId="0" fontId="17" fillId="13" borderId="18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8" fillId="8" borderId="18" xfId="0" applyFont="1" applyFill="1" applyBorder="1" applyAlignment="1">
      <alignment horizontal="center" vertical="center" wrapText="1"/>
    </xf>
    <xf numFmtId="165" fontId="16" fillId="15" borderId="44" xfId="0" applyNumberFormat="1" applyFont="1" applyFill="1" applyBorder="1" applyAlignment="1">
      <alignment horizontal="center" vertical="center"/>
    </xf>
    <xf numFmtId="165" fontId="16" fillId="15" borderId="52" xfId="0" applyNumberFormat="1" applyFont="1" applyFill="1" applyBorder="1" applyAlignment="1">
      <alignment horizontal="center" vertical="center"/>
    </xf>
    <xf numFmtId="0" fontId="17" fillId="0" borderId="32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left" vertical="center"/>
    </xf>
    <xf numFmtId="165" fontId="17" fillId="0" borderId="32" xfId="0" applyNumberFormat="1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 wrapText="1"/>
    </xf>
    <xf numFmtId="165" fontId="17" fillId="0" borderId="33" xfId="0" applyNumberFormat="1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 wrapText="1"/>
    </xf>
    <xf numFmtId="165" fontId="17" fillId="0" borderId="5" xfId="0" applyNumberFormat="1" applyFont="1" applyBorder="1" applyAlignment="1" applyProtection="1">
      <alignment horizontal="center" vertical="center" wrapText="1"/>
      <protection locked="0"/>
    </xf>
    <xf numFmtId="165" fontId="16" fillId="0" borderId="3" xfId="0" applyNumberFormat="1" applyFont="1" applyBorder="1" applyAlignment="1">
      <alignment horizontal="center" vertical="center"/>
    </xf>
    <xf numFmtId="165" fontId="17" fillId="0" borderId="24" xfId="0" applyNumberFormat="1" applyFont="1" applyBorder="1" applyAlignment="1">
      <alignment horizontal="center" vertical="center"/>
    </xf>
    <xf numFmtId="165" fontId="17" fillId="0" borderId="7" xfId="0" applyNumberFormat="1" applyFont="1" applyBorder="1" applyAlignment="1">
      <alignment horizontal="center" vertical="center"/>
    </xf>
    <xf numFmtId="165" fontId="17" fillId="0" borderId="8" xfId="0" applyNumberFormat="1" applyFont="1" applyBorder="1" applyAlignment="1">
      <alignment horizontal="center" vertical="center"/>
    </xf>
    <xf numFmtId="165" fontId="17" fillId="0" borderId="9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/>
    </xf>
    <xf numFmtId="165" fontId="17" fillId="0" borderId="10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165" fontId="17" fillId="0" borderId="11" xfId="0" applyNumberFormat="1" applyFont="1" applyBorder="1" applyAlignment="1">
      <alignment horizontal="center" vertical="center" wrapText="1"/>
    </xf>
    <xf numFmtId="165" fontId="17" fillId="0" borderId="11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10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 applyProtection="1">
      <alignment horizontal="center" vertical="center" wrapText="1"/>
      <protection locked="0"/>
    </xf>
    <xf numFmtId="165" fontId="17" fillId="0" borderId="3" xfId="0" applyNumberFormat="1" applyFont="1" applyBorder="1" applyAlignment="1">
      <alignment horizontal="center" vertical="center"/>
    </xf>
    <xf numFmtId="0" fontId="16" fillId="0" borderId="45" xfId="0" applyFont="1" applyBorder="1" applyAlignment="1">
      <alignment horizontal="center" vertical="center"/>
    </xf>
    <xf numFmtId="0" fontId="16" fillId="0" borderId="6" xfId="0" applyFont="1" applyBorder="1" applyAlignment="1">
      <alignment horizontal="left" vertical="center"/>
    </xf>
    <xf numFmtId="165" fontId="17" fillId="0" borderId="46" xfId="0" applyNumberFormat="1" applyFont="1" applyBorder="1" applyAlignment="1">
      <alignment horizontal="center" vertical="center"/>
    </xf>
    <xf numFmtId="165" fontId="17" fillId="0" borderId="4" xfId="0" applyNumberFormat="1" applyFont="1" applyBorder="1" applyAlignment="1">
      <alignment horizontal="center" vertical="center"/>
    </xf>
    <xf numFmtId="165" fontId="17" fillId="0" borderId="29" xfId="0" applyNumberFormat="1" applyFont="1" applyBorder="1" applyAlignment="1">
      <alignment horizontal="center" vertical="center"/>
    </xf>
    <xf numFmtId="165" fontId="17" fillId="0" borderId="4" xfId="0" applyNumberFormat="1" applyFont="1" applyBorder="1" applyAlignment="1" applyProtection="1">
      <alignment horizontal="center" vertical="center" wrapText="1"/>
      <protection locked="0"/>
    </xf>
    <xf numFmtId="165" fontId="16" fillId="0" borderId="6" xfId="0" applyNumberFormat="1" applyFont="1" applyBorder="1" applyAlignment="1">
      <alignment horizontal="center" vertical="center"/>
    </xf>
    <xf numFmtId="165" fontId="17" fillId="0" borderId="6" xfId="0" applyNumberFormat="1" applyFont="1" applyBorder="1" applyAlignment="1">
      <alignment horizontal="center" vertical="center"/>
    </xf>
    <xf numFmtId="165" fontId="17" fillId="0" borderId="12" xfId="0" applyNumberFormat="1" applyFont="1" applyBorder="1" applyAlignment="1">
      <alignment horizontal="center" vertical="center"/>
    </xf>
    <xf numFmtId="165" fontId="17" fillId="0" borderId="13" xfId="0" applyNumberFormat="1" applyFont="1" applyBorder="1" applyAlignment="1">
      <alignment horizontal="center" vertical="center"/>
    </xf>
    <xf numFmtId="165" fontId="17" fillId="0" borderId="14" xfId="0" applyNumberFormat="1" applyFont="1" applyBorder="1" applyAlignment="1">
      <alignment horizontal="center" vertical="center"/>
    </xf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25" xfId="0" applyFont="1" applyFill="1" applyBorder="1" applyAlignment="1">
      <alignment horizontal="center" vertical="center" wrapText="1"/>
    </xf>
    <xf numFmtId="0" fontId="35" fillId="8" borderId="3" xfId="0" applyFont="1" applyFill="1" applyBorder="1" applyAlignment="1">
      <alignment horizontal="center" vertical="center" wrapText="1"/>
    </xf>
    <xf numFmtId="0" fontId="35" fillId="8" borderId="37" xfId="0" applyFont="1" applyFill="1" applyBorder="1" applyAlignment="1">
      <alignment horizontal="center" vertical="center" wrapText="1"/>
    </xf>
    <xf numFmtId="0" fontId="16" fillId="14" borderId="38" xfId="0" applyFont="1" applyFill="1" applyBorder="1" applyAlignment="1">
      <alignment horizontal="center" vertical="center" wrapText="1"/>
    </xf>
    <xf numFmtId="0" fontId="16" fillId="14" borderId="39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6" fillId="14" borderId="40" xfId="0" applyFont="1" applyFill="1" applyBorder="1" applyAlignment="1">
      <alignment horizontal="center" vertical="center"/>
    </xf>
    <xf numFmtId="0" fontId="16" fillId="14" borderId="26" xfId="0" applyFont="1" applyFill="1" applyBorder="1" applyAlignment="1">
      <alignment horizontal="center" vertical="center"/>
    </xf>
    <xf numFmtId="0" fontId="16" fillId="14" borderId="15" xfId="0" applyFont="1" applyFill="1" applyBorder="1" applyAlignment="1">
      <alignment horizontal="center" vertical="center"/>
    </xf>
    <xf numFmtId="0" fontId="16" fillId="14" borderId="1" xfId="0" applyFont="1" applyFill="1" applyBorder="1" applyAlignment="1">
      <alignment horizontal="center" vertical="center"/>
    </xf>
    <xf numFmtId="0" fontId="17" fillId="14" borderId="40" xfId="0" applyFont="1" applyFill="1" applyBorder="1" applyAlignment="1">
      <alignment horizontal="center" vertical="center" wrapText="1"/>
    </xf>
    <xf numFmtId="0" fontId="17" fillId="14" borderId="26" xfId="0" applyFont="1" applyFill="1" applyBorder="1" applyAlignment="1">
      <alignment horizontal="center" vertical="center" wrapText="1"/>
    </xf>
    <xf numFmtId="0" fontId="17" fillId="14" borderId="28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8" borderId="34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8" borderId="10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29" xfId="0" applyFont="1" applyFill="1" applyBorder="1" applyAlignment="1">
      <alignment horizontal="center" vertical="center" wrapText="1"/>
    </xf>
    <xf numFmtId="0" fontId="17" fillId="8" borderId="3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6" fillId="14" borderId="41" xfId="0" applyFont="1" applyFill="1" applyBorder="1" applyAlignment="1">
      <alignment horizontal="center" vertical="center" wrapText="1"/>
    </xf>
    <xf numFmtId="0" fontId="16" fillId="14" borderId="27" xfId="0" applyFont="1" applyFill="1" applyBorder="1" applyAlignment="1">
      <alignment horizontal="center" vertical="center" wrapText="1"/>
    </xf>
    <xf numFmtId="0" fontId="16" fillId="14" borderId="42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6" fillId="14" borderId="7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14" borderId="9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6" fillId="14" borderId="40" xfId="0" applyFont="1" applyFill="1" applyBorder="1" applyAlignment="1">
      <alignment horizontal="center" vertical="center" wrapText="1"/>
    </xf>
    <xf numFmtId="0" fontId="16" fillId="14" borderId="26" xfId="0" applyFont="1" applyFill="1" applyBorder="1" applyAlignment="1">
      <alignment horizontal="center" vertical="center" wrapText="1"/>
    </xf>
    <xf numFmtId="0" fontId="16" fillId="14" borderId="28" xfId="0" applyFont="1" applyFill="1" applyBorder="1" applyAlignment="1">
      <alignment horizontal="center" vertical="center" wrapText="1"/>
    </xf>
    <xf numFmtId="0" fontId="17" fillId="8" borderId="39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165" fontId="16" fillId="0" borderId="0" xfId="0" applyNumberFormat="1" applyFont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10" borderId="18" xfId="0" applyFont="1" applyFill="1" applyBorder="1"/>
    <xf numFmtId="0" fontId="8" fillId="10" borderId="5" xfId="0" applyFont="1" applyFill="1" applyBorder="1"/>
    <xf numFmtId="0" fontId="12" fillId="9" borderId="4" xfId="0" applyFont="1" applyFill="1" applyBorder="1" applyAlignment="1">
      <alignment horizontal="center" vertical="center" textRotation="90" wrapText="1"/>
    </xf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Font="1" applyFill="1" applyBorder="1" applyAlignment="1">
      <alignment horizontal="center" vertical="center" textRotation="90" wrapText="1"/>
    </xf>
    <xf numFmtId="0" fontId="19" fillId="9" borderId="5" xfId="0" applyFont="1" applyFill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12" fillId="9" borderId="18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Alignment="1">
      <alignment horizontal="center"/>
    </xf>
  </cellXfs>
  <cellStyles count="8"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" xfId="0" builtinId="0"/>
    <cellStyle name="Обычный 2" xfId="3" xr:uid="{00000000-0005-0000-0000-000006000000}"/>
    <cellStyle name="Обычный 3" xfId="4" xr:uid="{00000000-0005-0000-0000-00000700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S24"/>
  <sheetViews>
    <sheetView tabSelected="1" zoomScale="60" zoomScaleNormal="60" zoomScaleSheetLayoutView="50" workbookViewId="0">
      <pane xSplit="3" ySplit="6" topLeftCell="D10" activePane="bottomRight" state="frozen"/>
      <selection pane="topRight" activeCell="C1" sqref="C1"/>
      <selection pane="bottomLeft" activeCell="A7" sqref="A7"/>
      <selection pane="bottomRight" activeCell="A24" sqref="A24:XFD24"/>
    </sheetView>
  </sheetViews>
  <sheetFormatPr defaultRowHeight="17.25" x14ac:dyDescent="0.3"/>
  <cols>
    <col min="1" max="1" width="1.5" style="132" customWidth="1"/>
    <col min="2" max="2" width="3.875" style="132" customWidth="1"/>
    <col min="3" max="3" width="16.5" style="132" customWidth="1"/>
    <col min="4" max="4" width="17.75" style="135" customWidth="1"/>
    <col min="5" max="5" width="16.75" style="135" customWidth="1"/>
    <col min="6" max="6" width="10.125" style="132" customWidth="1"/>
    <col min="7" max="7" width="15.25" style="135" customWidth="1"/>
    <col min="8" max="8" width="10" style="132" customWidth="1"/>
    <col min="9" max="9" width="15.375" style="135" customWidth="1"/>
    <col min="10" max="10" width="14.625" style="135" customWidth="1"/>
    <col min="11" max="11" width="10.125" style="132" customWidth="1"/>
    <col min="12" max="13" width="12.75" style="135" customWidth="1"/>
    <col min="14" max="14" width="13" style="135" customWidth="1"/>
    <col min="15" max="15" width="19.75" style="135" customWidth="1"/>
    <col min="16" max="16" width="18.125" style="135" customWidth="1"/>
    <col min="17" max="17" width="12.25" style="135" customWidth="1"/>
    <col min="18" max="18" width="15.25" style="135" customWidth="1"/>
    <col min="19" max="19" width="10.875" style="135" customWidth="1"/>
    <col min="20" max="20" width="16.25" style="135" customWidth="1"/>
    <col min="21" max="21" width="17.125" style="135" customWidth="1"/>
    <col min="22" max="22" width="13.625" style="135" customWidth="1"/>
    <col min="23" max="23" width="11" style="135" customWidth="1"/>
    <col min="24" max="24" width="12.875" style="135" customWidth="1"/>
    <col min="25" max="26" width="17" style="135" customWidth="1"/>
    <col min="27" max="27" width="13.25" style="135" customWidth="1"/>
    <col min="28" max="28" width="17.125" style="135" customWidth="1"/>
    <col min="29" max="29" width="14.125" style="135" customWidth="1"/>
    <col min="30" max="30" width="16.625" style="135" customWidth="1"/>
    <col min="31" max="31" width="17.5" style="135" customWidth="1"/>
    <col min="32" max="32" width="12.625" style="135" customWidth="1"/>
    <col min="33" max="33" width="11" style="135" customWidth="1"/>
    <col min="34" max="34" width="12.25" style="135" customWidth="1"/>
    <col min="35" max="35" width="19.375" style="135" customWidth="1"/>
    <col min="36" max="36" width="16.5" style="135" customWidth="1"/>
    <col min="37" max="37" width="10.75" style="135" customWidth="1"/>
    <col min="38" max="38" width="17.25" style="147" customWidth="1"/>
    <col min="39" max="39" width="10.25" style="135" customWidth="1"/>
    <col min="40" max="40" width="20" style="135" customWidth="1"/>
    <col min="41" max="41" width="17.125" style="135" customWidth="1"/>
    <col min="42" max="42" width="11.75" style="135" customWidth="1"/>
    <col min="43" max="43" width="9.75" style="135" customWidth="1"/>
    <col min="44" max="44" width="15.375" style="135" customWidth="1"/>
    <col min="45" max="45" width="14" style="135" customWidth="1"/>
    <col min="46" max="46" width="15.625" style="135" customWidth="1"/>
    <col min="47" max="47" width="14.5" style="135" customWidth="1"/>
    <col min="48" max="48" width="17.375" style="147" customWidth="1"/>
    <col min="49" max="49" width="11.875" style="135" customWidth="1"/>
    <col min="50" max="50" width="19" style="135" customWidth="1"/>
    <col min="51" max="51" width="16.875" style="135" customWidth="1"/>
    <col min="52" max="52" width="11" style="135" customWidth="1"/>
    <col min="53" max="53" width="11.5" style="135" customWidth="1"/>
    <col min="54" max="54" width="15.5" style="135" customWidth="1"/>
    <col min="55" max="55" width="18.25" style="135" customWidth="1"/>
    <col min="56" max="56" width="17.25" style="135" customWidth="1"/>
    <col min="57" max="57" width="10.5" style="135" customWidth="1"/>
    <col min="58" max="58" width="15.75" style="135" customWidth="1"/>
    <col min="59" max="59" width="10.375" style="135" customWidth="1"/>
    <col min="60" max="61" width="18.75" style="135" customWidth="1"/>
    <col min="62" max="62" width="12.25" style="135" customWidth="1"/>
    <col min="63" max="63" width="11.75" style="135" customWidth="1"/>
    <col min="64" max="64" width="13.75" style="135" customWidth="1"/>
    <col min="65" max="65" width="16.625" style="135" customWidth="1"/>
    <col min="66" max="66" width="17.625" style="135" customWidth="1"/>
    <col min="67" max="67" width="10.25" style="135" customWidth="1"/>
    <col min="68" max="68" width="17.75" style="135" customWidth="1"/>
    <col min="69" max="69" width="11" style="135" customWidth="1"/>
    <col min="70" max="70" width="18.625" style="135" customWidth="1"/>
    <col min="71" max="71" width="17.25" style="135" customWidth="1"/>
    <col min="72" max="72" width="13.375" style="135" customWidth="1"/>
    <col min="73" max="73" width="11.375" style="135" customWidth="1"/>
    <col min="74" max="74" width="14.375" style="135" customWidth="1"/>
    <col min="75" max="76" width="15.125" style="135" customWidth="1"/>
    <col min="77" max="77" width="13.5" style="135" customWidth="1"/>
    <col min="78" max="78" width="15.375" style="135" customWidth="1"/>
    <col min="79" max="79" width="12.875" style="135" customWidth="1"/>
    <col min="80" max="80" width="19.75" style="135" customWidth="1"/>
    <col min="81" max="81" width="18.75" style="135" customWidth="1"/>
    <col min="82" max="82" width="11.875" style="135" customWidth="1"/>
    <col min="83" max="83" width="13.25" style="135" customWidth="1"/>
    <col min="84" max="84" width="11.75" style="135" customWidth="1"/>
    <col min="85" max="85" width="13.125" style="135" customWidth="1"/>
    <col min="86" max="86" width="13.625" style="135" customWidth="1"/>
    <col min="87" max="87" width="9.25" style="135" customWidth="1"/>
    <col min="88" max="88" width="13.625" style="135" customWidth="1"/>
    <col min="89" max="89" width="7.625" style="135" customWidth="1"/>
    <col min="90" max="90" width="13.875" style="135" customWidth="1"/>
    <col min="91" max="91" width="14" style="135" customWidth="1"/>
    <col min="92" max="92" width="8.25" style="135" customWidth="1"/>
    <col min="93" max="93" width="13.25" style="135" customWidth="1"/>
    <col min="94" max="94" width="12.875" style="135" customWidth="1"/>
    <col min="95" max="95" width="7.625" style="135" customWidth="1"/>
    <col min="96" max="96" width="8.125" style="135" customWidth="1"/>
    <col min="97" max="97" width="12.75" style="135" customWidth="1"/>
    <col min="98" max="16384" width="9" style="132"/>
  </cols>
  <sheetData>
    <row r="1" spans="2:97" ht="18.75" customHeight="1" x14ac:dyDescent="0.3">
      <c r="C1" s="133"/>
      <c r="D1" s="263" t="s">
        <v>117</v>
      </c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134"/>
      <c r="Z1" s="134"/>
      <c r="AA1" s="134"/>
      <c r="AB1" s="134"/>
      <c r="AC1" s="134"/>
      <c r="BW1" s="135" t="s">
        <v>124</v>
      </c>
    </row>
    <row r="2" spans="2:97" ht="21.75" customHeight="1" x14ac:dyDescent="0.3">
      <c r="B2" s="136"/>
      <c r="C2" s="133"/>
      <c r="D2" s="271" t="s">
        <v>138</v>
      </c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48"/>
      <c r="AM2" s="137"/>
      <c r="AN2" s="137"/>
      <c r="AO2" s="138"/>
      <c r="AP2" s="138"/>
      <c r="AQ2" s="138"/>
      <c r="AR2" s="138"/>
      <c r="AS2" s="138"/>
      <c r="AT2" s="138"/>
      <c r="AU2" s="138"/>
      <c r="AV2" s="150"/>
      <c r="AW2" s="138"/>
      <c r="AX2" s="138"/>
      <c r="AY2" s="138"/>
      <c r="AZ2" s="138"/>
      <c r="BA2" s="138"/>
      <c r="BB2" s="138"/>
      <c r="BC2" s="138"/>
      <c r="BD2" s="138"/>
      <c r="BE2" s="138"/>
      <c r="BF2" s="250"/>
      <c r="BG2" s="250"/>
      <c r="BH2" s="250"/>
      <c r="BI2" s="250"/>
      <c r="BJ2" s="250"/>
      <c r="BK2" s="139"/>
      <c r="BL2" s="139"/>
      <c r="BM2" s="139"/>
      <c r="BN2" s="139"/>
      <c r="BO2" s="139"/>
      <c r="BP2" s="250"/>
      <c r="BQ2" s="250"/>
      <c r="BR2" s="250"/>
      <c r="BS2" s="250"/>
      <c r="BT2" s="250"/>
      <c r="BU2" s="250"/>
      <c r="BV2" s="250"/>
      <c r="BW2" s="250"/>
      <c r="BX2" s="250"/>
      <c r="BY2" s="250"/>
      <c r="BZ2" s="250"/>
      <c r="CA2" s="250"/>
      <c r="CB2" s="250"/>
      <c r="CC2" s="250"/>
      <c r="CD2" s="250"/>
      <c r="CE2" s="250"/>
      <c r="CF2" s="250"/>
    </row>
    <row r="3" spans="2:97" ht="13.5" customHeight="1" thickBot="1" x14ac:dyDescent="0.35">
      <c r="B3" s="140"/>
      <c r="C3" s="141"/>
      <c r="D3" s="145"/>
      <c r="E3" s="145"/>
      <c r="F3" s="152"/>
      <c r="G3" s="145"/>
      <c r="H3" s="152"/>
      <c r="I3" s="145"/>
      <c r="J3" s="145"/>
      <c r="K3" s="152"/>
      <c r="L3" s="240" t="s">
        <v>64</v>
      </c>
      <c r="M3" s="240"/>
      <c r="N3" s="240"/>
      <c r="O3" s="142"/>
      <c r="P3" s="142"/>
      <c r="Q3" s="142"/>
      <c r="R3" s="142"/>
      <c r="S3" s="142"/>
      <c r="T3" s="142"/>
      <c r="U3" s="142"/>
      <c r="V3" s="142"/>
      <c r="W3" s="240" t="s">
        <v>64</v>
      </c>
      <c r="X3" s="240"/>
      <c r="Y3" s="143"/>
      <c r="Z3" s="143"/>
      <c r="AA3" s="143"/>
      <c r="AB3" s="143"/>
      <c r="AC3" s="143"/>
      <c r="AD3" s="144"/>
      <c r="AE3" s="144"/>
      <c r="AF3" s="144"/>
      <c r="AG3" s="240" t="s">
        <v>64</v>
      </c>
      <c r="AH3" s="240"/>
      <c r="AI3" s="143"/>
      <c r="AJ3" s="143"/>
      <c r="AK3" s="143"/>
      <c r="AL3" s="149"/>
      <c r="AM3" s="143"/>
      <c r="AN3" s="143"/>
      <c r="AO3" s="144"/>
      <c r="AP3" s="144"/>
      <c r="AQ3" s="240" t="s">
        <v>64</v>
      </c>
      <c r="AR3" s="240"/>
      <c r="AS3" s="145"/>
      <c r="AT3" s="145"/>
      <c r="AU3" s="145"/>
      <c r="AV3" s="151"/>
      <c r="AW3" s="145"/>
      <c r="AX3" s="145"/>
      <c r="AY3" s="144"/>
      <c r="AZ3" s="144"/>
      <c r="BA3" s="240" t="s">
        <v>64</v>
      </c>
      <c r="BB3" s="240"/>
      <c r="BC3" s="143"/>
      <c r="BD3" s="143"/>
      <c r="BE3" s="143"/>
      <c r="BF3" s="145"/>
      <c r="BG3" s="145"/>
      <c r="BH3" s="145"/>
      <c r="BI3" s="145"/>
      <c r="BJ3" s="145"/>
      <c r="BK3" s="240" t="s">
        <v>64</v>
      </c>
      <c r="BL3" s="240"/>
      <c r="BM3" s="144"/>
      <c r="BN3" s="144"/>
      <c r="BO3" s="144"/>
      <c r="BP3" s="145"/>
      <c r="BQ3" s="145"/>
      <c r="BR3" s="145"/>
      <c r="BS3" s="145"/>
      <c r="BT3" s="145"/>
      <c r="BU3" s="144"/>
      <c r="BV3" s="143" t="s">
        <v>64</v>
      </c>
      <c r="BW3" s="144"/>
      <c r="BX3" s="144"/>
      <c r="BY3" s="144"/>
      <c r="BZ3" s="144"/>
      <c r="CA3" s="145"/>
      <c r="CB3" s="145"/>
      <c r="CC3" s="145"/>
      <c r="CD3" s="145"/>
      <c r="CE3" s="144"/>
      <c r="CF3" s="143" t="s">
        <v>64</v>
      </c>
      <c r="CS3" s="143" t="s">
        <v>64</v>
      </c>
    </row>
    <row r="4" spans="2:97" s="146" customFormat="1" ht="51" customHeight="1" x14ac:dyDescent="0.25">
      <c r="B4" s="231" t="s">
        <v>57</v>
      </c>
      <c r="C4" s="234" t="s">
        <v>56</v>
      </c>
      <c r="D4" s="243" t="s">
        <v>122</v>
      </c>
      <c r="E4" s="244"/>
      <c r="F4" s="244"/>
      <c r="G4" s="244"/>
      <c r="H4" s="244"/>
      <c r="I4" s="244"/>
      <c r="J4" s="244"/>
      <c r="K4" s="244"/>
      <c r="L4" s="244"/>
      <c r="M4" s="245"/>
      <c r="N4" s="237" t="s">
        <v>133</v>
      </c>
      <c r="O4" s="272" t="s">
        <v>116</v>
      </c>
      <c r="P4" s="273"/>
      <c r="Q4" s="273"/>
      <c r="R4" s="273"/>
      <c r="S4" s="273"/>
      <c r="T4" s="273"/>
      <c r="U4" s="273"/>
      <c r="V4" s="273"/>
      <c r="W4" s="273"/>
      <c r="X4" s="274"/>
      <c r="Y4" s="247" t="s">
        <v>127</v>
      </c>
      <c r="Z4" s="248"/>
      <c r="AA4" s="248"/>
      <c r="AB4" s="248"/>
      <c r="AC4" s="248"/>
      <c r="AD4" s="248"/>
      <c r="AE4" s="248"/>
      <c r="AF4" s="248"/>
      <c r="AG4" s="248"/>
      <c r="AH4" s="249"/>
      <c r="AI4" s="260" t="s">
        <v>125</v>
      </c>
      <c r="AJ4" s="261"/>
      <c r="AK4" s="261"/>
      <c r="AL4" s="261"/>
      <c r="AM4" s="261"/>
      <c r="AN4" s="261"/>
      <c r="AO4" s="261"/>
      <c r="AP4" s="261"/>
      <c r="AQ4" s="261"/>
      <c r="AR4" s="262"/>
      <c r="AS4" s="260" t="s">
        <v>128</v>
      </c>
      <c r="AT4" s="261"/>
      <c r="AU4" s="261"/>
      <c r="AV4" s="261"/>
      <c r="AW4" s="261"/>
      <c r="AX4" s="261"/>
      <c r="AY4" s="261"/>
      <c r="AZ4" s="261"/>
      <c r="BA4" s="261"/>
      <c r="BB4" s="262"/>
      <c r="BC4" s="266" t="s">
        <v>39</v>
      </c>
      <c r="BD4" s="267"/>
      <c r="BE4" s="267"/>
      <c r="BF4" s="267"/>
      <c r="BG4" s="267"/>
      <c r="BH4" s="267"/>
      <c r="BI4" s="267"/>
      <c r="BJ4" s="267"/>
      <c r="BK4" s="267"/>
      <c r="BL4" s="268"/>
      <c r="BM4" s="260" t="s">
        <v>40</v>
      </c>
      <c r="BN4" s="261"/>
      <c r="BO4" s="261"/>
      <c r="BP4" s="261"/>
      <c r="BQ4" s="261"/>
      <c r="BR4" s="261"/>
      <c r="BS4" s="261"/>
      <c r="BT4" s="261"/>
      <c r="BU4" s="261"/>
      <c r="BV4" s="262"/>
      <c r="BW4" s="260" t="s">
        <v>41</v>
      </c>
      <c r="BX4" s="261"/>
      <c r="BY4" s="261"/>
      <c r="BZ4" s="261"/>
      <c r="CA4" s="261"/>
      <c r="CB4" s="261"/>
      <c r="CC4" s="261"/>
      <c r="CD4" s="261"/>
      <c r="CE4" s="261"/>
      <c r="CF4" s="262"/>
      <c r="CG4" s="272" t="s">
        <v>130</v>
      </c>
      <c r="CH4" s="273"/>
      <c r="CI4" s="273"/>
      <c r="CJ4" s="273"/>
      <c r="CK4" s="273"/>
      <c r="CL4" s="273"/>
      <c r="CM4" s="273"/>
      <c r="CN4" s="273"/>
      <c r="CO4" s="273"/>
      <c r="CP4" s="273"/>
      <c r="CQ4" s="273"/>
      <c r="CR4" s="273"/>
      <c r="CS4" s="274"/>
    </row>
    <row r="5" spans="2:97" s="140" customFormat="1" ht="29.25" customHeight="1" x14ac:dyDescent="0.25">
      <c r="B5" s="232"/>
      <c r="C5" s="235"/>
      <c r="D5" s="254" t="s">
        <v>129</v>
      </c>
      <c r="E5" s="255"/>
      <c r="F5" s="255"/>
      <c r="G5" s="255"/>
      <c r="H5" s="255"/>
      <c r="I5" s="264" t="s">
        <v>131</v>
      </c>
      <c r="J5" s="264"/>
      <c r="K5" s="265"/>
      <c r="L5" s="241" t="s">
        <v>134</v>
      </c>
      <c r="M5" s="241" t="s">
        <v>135</v>
      </c>
      <c r="N5" s="238"/>
      <c r="O5" s="251" t="s">
        <v>129</v>
      </c>
      <c r="P5" s="252"/>
      <c r="Q5" s="252"/>
      <c r="R5" s="252"/>
      <c r="S5" s="253"/>
      <c r="T5" s="246" t="s">
        <v>131</v>
      </c>
      <c r="U5" s="246"/>
      <c r="V5" s="246"/>
      <c r="W5" s="241" t="s">
        <v>134</v>
      </c>
      <c r="X5" s="256" t="s">
        <v>135</v>
      </c>
      <c r="Y5" s="269" t="s">
        <v>129</v>
      </c>
      <c r="Z5" s="270"/>
      <c r="AA5" s="270"/>
      <c r="AB5" s="270"/>
      <c r="AC5" s="270"/>
      <c r="AD5" s="264" t="s">
        <v>131</v>
      </c>
      <c r="AE5" s="264"/>
      <c r="AF5" s="264"/>
      <c r="AG5" s="258" t="str">
        <f>W5</f>
        <v>2024թ. ծրագրի  աճը 2025թ.        ծրագրի համեմատ /%/</v>
      </c>
      <c r="AH5" s="280" t="str">
        <f>X5</f>
        <v>2024թ. փաստ. աճը 2025թ. փաստ       համեմատ    /հազ. դրամ./</v>
      </c>
      <c r="AI5" s="254" t="s">
        <v>129</v>
      </c>
      <c r="AJ5" s="255"/>
      <c r="AK5" s="255"/>
      <c r="AL5" s="255"/>
      <c r="AM5" s="255"/>
      <c r="AN5" s="246" t="s">
        <v>131</v>
      </c>
      <c r="AO5" s="246"/>
      <c r="AP5" s="246"/>
      <c r="AQ5" s="241" t="str">
        <f>AG5</f>
        <v>2024թ. ծրագրի  աճը 2025թ.        ծրագրի համեմատ /%/</v>
      </c>
      <c r="AR5" s="256" t="str">
        <f>AH5</f>
        <v>2024թ. փաստ. աճը 2025թ. փաստ       համեմատ    /հազ. դրամ./</v>
      </c>
      <c r="AS5" s="251" t="s">
        <v>129</v>
      </c>
      <c r="AT5" s="252"/>
      <c r="AU5" s="252"/>
      <c r="AV5" s="252"/>
      <c r="AW5" s="253"/>
      <c r="AX5" s="279" t="s">
        <v>131</v>
      </c>
      <c r="AY5" s="264"/>
      <c r="AZ5" s="265"/>
      <c r="BA5" s="241" t="str">
        <f>AQ5</f>
        <v>2024թ. ծրագրի  աճը 2025թ.        ծրագրի համեմատ /%/</v>
      </c>
      <c r="BB5" s="256" t="str">
        <f>AR5</f>
        <v>2024թ. փաստ. աճը 2025թ. փաստ       համեմատ    /հազ. դրամ./</v>
      </c>
      <c r="BC5" s="254" t="s">
        <v>129</v>
      </c>
      <c r="BD5" s="255"/>
      <c r="BE5" s="255"/>
      <c r="BF5" s="255"/>
      <c r="BG5" s="255"/>
      <c r="BH5" s="278" t="s">
        <v>131</v>
      </c>
      <c r="BI5" s="278"/>
      <c r="BJ5" s="278"/>
      <c r="BK5" s="276" t="str">
        <f>BA5</f>
        <v>2024թ. ծրագրի  աճը 2025թ.        ծրագրի համեմատ /%/</v>
      </c>
      <c r="BL5" s="256" t="str">
        <f>BB5</f>
        <v>2024թ. փաստ. աճը 2025թ. փաստ       համեմատ    /հազ. դրամ./</v>
      </c>
      <c r="BM5" s="254" t="s">
        <v>129</v>
      </c>
      <c r="BN5" s="255"/>
      <c r="BO5" s="255"/>
      <c r="BP5" s="255"/>
      <c r="BQ5" s="255"/>
      <c r="BR5" s="246" t="s">
        <v>131</v>
      </c>
      <c r="BS5" s="246"/>
      <c r="BT5" s="246"/>
      <c r="BU5" s="241" t="str">
        <f>BK5</f>
        <v>2024թ. ծրագրի  աճը 2025թ.        ծրագրի համեմատ /%/</v>
      </c>
      <c r="BV5" s="256" t="str">
        <f>BL5</f>
        <v>2024թ. փաստ. աճը 2025թ. փաստ       համեմատ    /հազ. դրամ./</v>
      </c>
      <c r="BW5" s="254" t="s">
        <v>129</v>
      </c>
      <c r="BX5" s="255"/>
      <c r="BY5" s="255"/>
      <c r="BZ5" s="255"/>
      <c r="CA5" s="255"/>
      <c r="CB5" s="246" t="s">
        <v>131</v>
      </c>
      <c r="CC5" s="246"/>
      <c r="CD5" s="246"/>
      <c r="CE5" s="241" t="str">
        <f>BU5</f>
        <v>2024թ. ծրագրի  աճը 2025թ.        ծրագրի համեմատ /%/</v>
      </c>
      <c r="CF5" s="256" t="str">
        <f>BV5</f>
        <v>2024թ. փաստ. աճը 2025թ. փաստ       համեմատ    /հազ. դրամ./</v>
      </c>
      <c r="CG5" s="251" t="s">
        <v>129</v>
      </c>
      <c r="CH5" s="252"/>
      <c r="CI5" s="252"/>
      <c r="CJ5" s="252"/>
      <c r="CK5" s="253"/>
      <c r="CL5" s="246" t="s">
        <v>131</v>
      </c>
      <c r="CM5" s="246"/>
      <c r="CN5" s="246"/>
      <c r="CO5" s="246"/>
      <c r="CP5" s="246"/>
      <c r="CQ5" s="246"/>
      <c r="CR5" s="241" t="str">
        <f>CE5</f>
        <v>2024թ. ծրագրի  աճը 2025թ.        ծրագրի համեմատ /%/</v>
      </c>
      <c r="CS5" s="256" t="str">
        <f>CF5</f>
        <v>2024թ. փաստ. աճը 2025թ. փաստ       համեմատ    /հազ. դրամ./</v>
      </c>
    </row>
    <row r="6" spans="2:97" s="140" customFormat="1" ht="186.75" customHeight="1" thickBot="1" x14ac:dyDescent="0.3">
      <c r="B6" s="233"/>
      <c r="C6" s="236"/>
      <c r="D6" s="167" t="s">
        <v>120</v>
      </c>
      <c r="E6" s="153" t="s">
        <v>121</v>
      </c>
      <c r="F6" s="154" t="s">
        <v>123</v>
      </c>
      <c r="G6" s="155" t="s">
        <v>136</v>
      </c>
      <c r="H6" s="156" t="s">
        <v>137</v>
      </c>
      <c r="I6" s="157" t="s">
        <v>139</v>
      </c>
      <c r="J6" s="154" t="s">
        <v>140</v>
      </c>
      <c r="K6" s="156" t="s">
        <v>137</v>
      </c>
      <c r="L6" s="242"/>
      <c r="M6" s="242"/>
      <c r="N6" s="239"/>
      <c r="O6" s="164" t="s">
        <v>118</v>
      </c>
      <c r="P6" s="153" t="s">
        <v>119</v>
      </c>
      <c r="Q6" s="154" t="s">
        <v>123</v>
      </c>
      <c r="R6" s="154" t="s">
        <v>142</v>
      </c>
      <c r="S6" s="156" t="s">
        <v>137</v>
      </c>
      <c r="T6" s="157" t="s">
        <v>139</v>
      </c>
      <c r="U6" s="154" t="s">
        <v>141</v>
      </c>
      <c r="V6" s="156" t="s">
        <v>137</v>
      </c>
      <c r="W6" s="242"/>
      <c r="X6" s="257"/>
      <c r="Y6" s="164" t="str">
        <f>O6</f>
        <v xml:space="preserve">ծրագիր 
տարեկան                                                                                                              </v>
      </c>
      <c r="Z6" s="157" t="str">
        <f t="shared" ref="Z6:AF6" si="0">P6</f>
        <v xml:space="preserve">փաստ
տարեկան                                                                                                            </v>
      </c>
      <c r="AA6" s="154" t="str">
        <f t="shared" si="0"/>
        <v>կատ. %-ը տարեկան պլանի նկատմամբ</v>
      </c>
      <c r="AB6" s="154" t="str">
        <f t="shared" si="0"/>
        <v xml:space="preserve">փաստ                             (10 ամիս)                                                                           </v>
      </c>
      <c r="AC6" s="156" t="str">
        <f t="shared" si="0"/>
        <v>10 ամսվա կատ. %-ը
տարեկան պլանի նկատմամբ</v>
      </c>
      <c r="AD6" s="157" t="str">
        <f t="shared" si="0"/>
        <v xml:space="preserve">ծրագիր 
տարեկան 31.10.2025թ. դրությամբ                                                                                                         </v>
      </c>
      <c r="AE6" s="154" t="str">
        <f t="shared" si="0"/>
        <v xml:space="preserve">փաստ                              (10 ամիս)                                                                           </v>
      </c>
      <c r="AF6" s="156" t="str">
        <f t="shared" si="0"/>
        <v>10 ամսվա կատ. %-ը
տարեկան պլանի նկատմամբ</v>
      </c>
      <c r="AG6" s="259"/>
      <c r="AH6" s="281"/>
      <c r="AI6" s="164" t="str">
        <f>Y6</f>
        <v xml:space="preserve">ծրագիր 
տարեկան                                                                                                              </v>
      </c>
      <c r="AJ6" s="153" t="str">
        <f t="shared" ref="AJ6:AP6" si="1">Z6</f>
        <v xml:space="preserve">փաստ
տարեկան                                                                                                            </v>
      </c>
      <c r="AK6" s="154" t="str">
        <f t="shared" si="1"/>
        <v>կատ. %-ը տարեկան պլանի նկատմամբ</v>
      </c>
      <c r="AL6" s="154" t="str">
        <f t="shared" si="1"/>
        <v xml:space="preserve">փաստ                             (10 ամիս)                                                                           </v>
      </c>
      <c r="AM6" s="156" t="str">
        <f t="shared" si="1"/>
        <v>10 ամսվա կատ. %-ը
տարեկան պլանի նկատմամբ</v>
      </c>
      <c r="AN6" s="157" t="str">
        <f t="shared" si="1"/>
        <v xml:space="preserve">ծրագիր 
տարեկան 31.10.2025թ. դրությամբ                                                                                                         </v>
      </c>
      <c r="AO6" s="154" t="str">
        <f t="shared" si="1"/>
        <v xml:space="preserve">փաստ                              (10 ամիս)                                                                           </v>
      </c>
      <c r="AP6" s="156" t="str">
        <f t="shared" si="1"/>
        <v>10 ամսվա կատ. %-ը
տարեկան պլանի նկատմամբ</v>
      </c>
      <c r="AQ6" s="242"/>
      <c r="AR6" s="257"/>
      <c r="AS6" s="167" t="str">
        <f>AI6</f>
        <v xml:space="preserve">ծրագիր 
տարեկան                                                                                                              </v>
      </c>
      <c r="AT6" s="153" t="str">
        <f t="shared" ref="AT6:AZ6" si="2">AJ6</f>
        <v xml:space="preserve">փաստ
տարեկան                                                                                                            </v>
      </c>
      <c r="AU6" s="154" t="str">
        <f t="shared" si="2"/>
        <v>կատ. %-ը տարեկան պլանի նկատմամբ</v>
      </c>
      <c r="AV6" s="154" t="str">
        <f t="shared" si="2"/>
        <v xml:space="preserve">փաստ                             (10 ամիս)                                                                           </v>
      </c>
      <c r="AW6" s="156" t="str">
        <f t="shared" si="2"/>
        <v>10 ամսվա կատ. %-ը
տարեկան պլանի նկատմամբ</v>
      </c>
      <c r="AX6" s="157" t="str">
        <f t="shared" si="2"/>
        <v xml:space="preserve">ծրագիր 
տարեկան 31.10.2025թ. դրությամբ                                                                                                         </v>
      </c>
      <c r="AY6" s="154" t="str">
        <f t="shared" si="2"/>
        <v xml:space="preserve">փաստ                              (10 ամիս)                                                                           </v>
      </c>
      <c r="AZ6" s="158" t="str">
        <f t="shared" si="2"/>
        <v>10 ամսվա կատ. %-ը
տարեկան պլանի նկատմամբ</v>
      </c>
      <c r="BA6" s="242"/>
      <c r="BB6" s="257"/>
      <c r="BC6" s="167" t="str">
        <f>AS6</f>
        <v xml:space="preserve">ծրագիր 
տարեկան                                                                                                              </v>
      </c>
      <c r="BD6" s="153" t="str">
        <f>AT6</f>
        <v xml:space="preserve">փաստ
տարեկան                                                                                                            </v>
      </c>
      <c r="BE6" s="154" t="str">
        <f t="shared" ref="BE6:BJ6" si="3">AU6</f>
        <v>կատ. %-ը տարեկան պլանի նկատմամբ</v>
      </c>
      <c r="BF6" s="154" t="str">
        <f t="shared" si="3"/>
        <v xml:space="preserve">փաստ                             (10 ամիս)                                                                           </v>
      </c>
      <c r="BG6" s="156" t="str">
        <f t="shared" si="3"/>
        <v>10 ամսվա կատ. %-ը
տարեկան պլանի նկատմամբ</v>
      </c>
      <c r="BH6" s="157" t="str">
        <f t="shared" si="3"/>
        <v xml:space="preserve">ծրագիր 
տարեկան 31.10.2025թ. դրությամբ                                                                                                         </v>
      </c>
      <c r="BI6" s="154" t="str">
        <f t="shared" si="3"/>
        <v xml:space="preserve">փաստ                              (10 ամիս)                                                                           </v>
      </c>
      <c r="BJ6" s="156" t="str">
        <f t="shared" si="3"/>
        <v>10 ամսվա կատ. %-ը
տարեկան պլանի նկատմամբ</v>
      </c>
      <c r="BK6" s="242"/>
      <c r="BL6" s="257"/>
      <c r="BM6" s="167" t="str">
        <f>BC6</f>
        <v xml:space="preserve">ծրագիր 
տարեկան                                                                                                              </v>
      </c>
      <c r="BN6" s="157" t="str">
        <f t="shared" ref="BN6:BT6" si="4">BD6</f>
        <v xml:space="preserve">փաստ
տարեկան                                                                                                            </v>
      </c>
      <c r="BO6" s="154" t="str">
        <f t="shared" si="4"/>
        <v>կատ. %-ը տարեկան պլանի նկատմամբ</v>
      </c>
      <c r="BP6" s="154" t="str">
        <f t="shared" si="4"/>
        <v xml:space="preserve">փաստ                             (10 ամիս)                                                                           </v>
      </c>
      <c r="BQ6" s="156" t="str">
        <f t="shared" si="4"/>
        <v>10 ամսվա կատ. %-ը
տարեկան պլանի նկատմամբ</v>
      </c>
      <c r="BR6" s="157" t="str">
        <f t="shared" si="4"/>
        <v xml:space="preserve">ծրագիր 
տարեկան 31.10.2025թ. դրությամբ                                                                                                         </v>
      </c>
      <c r="BS6" s="154" t="str">
        <f t="shared" si="4"/>
        <v xml:space="preserve">փաստ                              (10 ամիս)                                                                           </v>
      </c>
      <c r="BT6" s="156" t="str">
        <f t="shared" si="4"/>
        <v>10 ամսվա կատ. %-ը
տարեկան պլանի նկատմամբ</v>
      </c>
      <c r="BU6" s="242"/>
      <c r="BV6" s="257"/>
      <c r="BW6" s="164" t="str">
        <f>BM6</f>
        <v xml:space="preserve">ծրագիր 
տարեկան                                                                                                              </v>
      </c>
      <c r="BX6" s="153" t="str">
        <f t="shared" ref="BX6:CD6" si="5">BN6</f>
        <v xml:space="preserve">փաստ
տարեկան                                                                                                            </v>
      </c>
      <c r="BY6" s="154" t="str">
        <f t="shared" si="5"/>
        <v>կատ. %-ը տարեկան պլանի նկատմամբ</v>
      </c>
      <c r="BZ6" s="154" t="str">
        <f t="shared" si="5"/>
        <v xml:space="preserve">փաստ                             (10 ամիս)                                                                           </v>
      </c>
      <c r="CA6" s="156" t="str">
        <f t="shared" si="5"/>
        <v>10 ամսվա կատ. %-ը
տարեկան պլանի նկատմամբ</v>
      </c>
      <c r="CB6" s="157" t="str">
        <f t="shared" si="5"/>
        <v xml:space="preserve">ծրագիր 
տարեկան 31.10.2025թ. դրությամբ                                                                                                         </v>
      </c>
      <c r="CC6" s="154" t="str">
        <f t="shared" si="5"/>
        <v xml:space="preserve">փաստ                              (10 ամիս)                                                                           </v>
      </c>
      <c r="CD6" s="156" t="str">
        <f t="shared" si="5"/>
        <v>10 ամսվա կատ. %-ը
տարեկան պլանի նկատմամբ</v>
      </c>
      <c r="CE6" s="242"/>
      <c r="CF6" s="257"/>
      <c r="CG6" s="191" t="str">
        <f>BW6</f>
        <v xml:space="preserve">ծրագիր 
տարեկան                                                                                                              </v>
      </c>
      <c r="CH6" s="192" t="str">
        <f t="shared" ref="CH6:CN6" si="6">BX6</f>
        <v xml:space="preserve">փաստ
տարեկան                                                                                                            </v>
      </c>
      <c r="CI6" s="193" t="str">
        <f t="shared" si="6"/>
        <v>կատ. %-ը տարեկան պլանի նկատմամբ</v>
      </c>
      <c r="CJ6" s="193" t="str">
        <f t="shared" si="6"/>
        <v xml:space="preserve">փաստ                             (10 ամիս)                                                                           </v>
      </c>
      <c r="CK6" s="194" t="str">
        <f t="shared" si="6"/>
        <v>10 ամսվա կատ. %-ը
տարեկան պլանի նկատմամբ</v>
      </c>
      <c r="CL6" s="192" t="str">
        <f t="shared" si="6"/>
        <v xml:space="preserve">ծրագիր 
տարեկան 31.10.2025թ. դրությամբ                                                                                                         </v>
      </c>
      <c r="CM6" s="193" t="str">
        <f t="shared" si="6"/>
        <v xml:space="preserve">փաստ                              (10 ամիս)                                                                           </v>
      </c>
      <c r="CN6" s="172" t="str">
        <f t="shared" si="6"/>
        <v>10 ամսվա կատ. %-ը
տարեկան պլանի նկատմամբ</v>
      </c>
      <c r="CO6" s="172" t="s">
        <v>132</v>
      </c>
      <c r="CP6" s="172" t="s">
        <v>143</v>
      </c>
      <c r="CQ6" s="194" t="str">
        <f>CN6</f>
        <v>10 ամսվա կատ. %-ը
տարեկան պլանի նկատմամբ</v>
      </c>
      <c r="CR6" s="276"/>
      <c r="CS6" s="275"/>
    </row>
    <row r="7" spans="2:97" s="140" customFormat="1" ht="34.5" customHeight="1" x14ac:dyDescent="0.25">
      <c r="B7" s="197">
        <v>1</v>
      </c>
      <c r="C7" s="198" t="s">
        <v>58</v>
      </c>
      <c r="D7" s="199">
        <v>113198866.20000002</v>
      </c>
      <c r="E7" s="200">
        <v>110398974.75899997</v>
      </c>
      <c r="F7" s="200">
        <f t="shared" ref="F7:F18" si="7">E7/D7*100</f>
        <v>97.526572893359912</v>
      </c>
      <c r="G7" s="200">
        <v>84729847</v>
      </c>
      <c r="H7" s="200">
        <f t="shared" ref="H7:H18" si="8">G7/D7*100</f>
        <v>74.850437857124035</v>
      </c>
      <c r="I7" s="200">
        <v>160514909.59999999</v>
      </c>
      <c r="J7" s="200">
        <v>97452522.5</v>
      </c>
      <c r="K7" s="200">
        <f t="shared" ref="K7:K18" si="9">J7/I7*100</f>
        <v>60.712442690121293</v>
      </c>
      <c r="L7" s="200">
        <f t="shared" ref="L7:L18" si="10">I7/D7*100-100</f>
        <v>41.799043566745524</v>
      </c>
      <c r="M7" s="200">
        <f t="shared" ref="M7:M17" si="11">J7-G7</f>
        <v>12722675.5</v>
      </c>
      <c r="N7" s="201">
        <v>9550014.7702177837</v>
      </c>
      <c r="O7" s="199">
        <v>62917314.900000006</v>
      </c>
      <c r="P7" s="200">
        <v>71163566.158999994</v>
      </c>
      <c r="Q7" s="200">
        <f t="shared" ref="Q7:Q18" si="12">P7/O7*100</f>
        <v>113.10648948084716</v>
      </c>
      <c r="R7" s="200">
        <v>50831503.400000006</v>
      </c>
      <c r="S7" s="200">
        <f t="shared" ref="S7:S18" si="13">R7/O7*100</f>
        <v>80.790961090426322</v>
      </c>
      <c r="T7" s="200">
        <v>90219059.800000012</v>
      </c>
      <c r="U7" s="200">
        <v>68654984.400000006</v>
      </c>
      <c r="V7" s="200">
        <f t="shared" ref="V7:V18" si="14">U7/T7*100</f>
        <v>76.098093409747548</v>
      </c>
      <c r="W7" s="200">
        <f t="shared" ref="W7:W18" si="15">T7/O7*100-100</f>
        <v>43.393054747159908</v>
      </c>
      <c r="X7" s="202">
        <f t="shared" ref="X7:X17" si="16">U7-R7</f>
        <v>17823481</v>
      </c>
      <c r="Y7" s="199">
        <f t="shared" ref="Y7:Y17" si="17">AI7+AS7+BC7+BM7+BW7</f>
        <v>40511545.300000004</v>
      </c>
      <c r="Z7" s="200">
        <f t="shared" ref="Z7:Z17" si="18">AJ7+AT7+BD7+BN7+BX7</f>
        <v>48451668.458999999</v>
      </c>
      <c r="AA7" s="200">
        <f t="shared" ref="AA7:AA18" si="19">Z7/Y7*100</f>
        <v>119.59965511115665</v>
      </c>
      <c r="AB7" s="200">
        <f t="shared" ref="AB7:AB17" si="20">AL7+AV7+BF7+BP7+BZ7</f>
        <v>32718634.300000004</v>
      </c>
      <c r="AC7" s="200">
        <f t="shared" ref="AC7:AC18" si="21">AB7/Y7*100</f>
        <v>80.763728111847669</v>
      </c>
      <c r="AD7" s="200">
        <f t="shared" ref="AD7:AD17" si="22">AN7+AX7+BH7+BR7+CB7</f>
        <v>51026805.099999994</v>
      </c>
      <c r="AE7" s="200">
        <f t="shared" ref="AE7:AE17" si="23">AO7+AY7+BI7+BS7+CC7</f>
        <v>42267394.400000006</v>
      </c>
      <c r="AF7" s="200">
        <f t="shared" ref="AF7:AF18" si="24">AE7/AD7*100</f>
        <v>82.833707337087446</v>
      </c>
      <c r="AG7" s="200">
        <f t="shared" ref="AG7:AG18" si="25">AD7/Y7*100-100</f>
        <v>25.956205131478868</v>
      </c>
      <c r="AH7" s="202">
        <f t="shared" ref="AH7:AH17" si="26">AE7-AB7</f>
        <v>9548760.1000000015</v>
      </c>
      <c r="AI7" s="199">
        <v>12869578.100000001</v>
      </c>
      <c r="AJ7" s="200">
        <v>13534157.899999999</v>
      </c>
      <c r="AK7" s="200">
        <f t="shared" ref="AK7:AK18" si="27">AJ7/AI7*100</f>
        <v>105.1639594929689</v>
      </c>
      <c r="AL7" s="200">
        <v>8268289.5999999996</v>
      </c>
      <c r="AM7" s="200">
        <f t="shared" ref="AM7:AM18" si="28">AL7/AI7*100</f>
        <v>64.246780552969312</v>
      </c>
      <c r="AN7" s="200">
        <v>19194999.799999997</v>
      </c>
      <c r="AO7" s="200">
        <v>14076090.299999999</v>
      </c>
      <c r="AP7" s="200">
        <f t="shared" ref="AP7:AP18" si="29">AO7/AN7*100</f>
        <v>73.332067969075993</v>
      </c>
      <c r="AQ7" s="200">
        <f t="shared" ref="AQ7:AQ18" si="30">AN7/AI7*100-100</f>
        <v>49.150186982431023</v>
      </c>
      <c r="AR7" s="202">
        <f t="shared" ref="AR7:AR18" si="31">AO7-AL7</f>
        <v>5807800.6999999993</v>
      </c>
      <c r="AS7" s="199">
        <v>13295706.4</v>
      </c>
      <c r="AT7" s="200">
        <v>12764605.6</v>
      </c>
      <c r="AU7" s="200">
        <f t="shared" ref="AU7:AU18" si="32">+AT7/AS7*100</f>
        <v>96.005471360288155</v>
      </c>
      <c r="AV7" s="200">
        <v>8365254.1999999993</v>
      </c>
      <c r="AW7" s="200">
        <f t="shared" ref="AW7:AW18" si="33">AV7/AS7*100</f>
        <v>62.916959417816251</v>
      </c>
      <c r="AX7" s="200">
        <v>13980727.800000001</v>
      </c>
      <c r="AY7" s="200">
        <v>9227270.1999999993</v>
      </c>
      <c r="AZ7" s="200">
        <f t="shared" ref="AZ7:AZ18" si="34">AY7/AX7*100</f>
        <v>65.999927414365359</v>
      </c>
      <c r="BA7" s="203">
        <f t="shared" ref="BA7:BA18" si="35">AX7/AS7*100-100</f>
        <v>5.1522001117593845</v>
      </c>
      <c r="BB7" s="201">
        <f t="shared" ref="BB7:BB18" si="36">AY7-AV7</f>
        <v>862016</v>
      </c>
      <c r="BC7" s="199">
        <v>11569619.1</v>
      </c>
      <c r="BD7" s="200">
        <v>19515440.200000003</v>
      </c>
      <c r="BE7" s="203">
        <f t="shared" ref="BE7:BE18" si="37">BD7/BC7*100</f>
        <v>168.67832926323393</v>
      </c>
      <c r="BF7" s="200">
        <v>14001615.300000001</v>
      </c>
      <c r="BG7" s="200">
        <f t="shared" ref="BG7:BG18" si="38">BF7/BC7*100</f>
        <v>121.02053817830529</v>
      </c>
      <c r="BH7" s="200">
        <v>14990088.699999999</v>
      </c>
      <c r="BI7" s="200">
        <v>16459012.100000001</v>
      </c>
      <c r="BJ7" s="200">
        <f t="shared" ref="BJ7:BJ18" si="39">BI7/BH7*100</f>
        <v>109.79929758521043</v>
      </c>
      <c r="BK7" s="200">
        <f t="shared" ref="BK7:BK18" si="40">BH7/BC7*100-100</f>
        <v>29.564236907332599</v>
      </c>
      <c r="BL7" s="202">
        <f t="shared" ref="BL7:BL18" si="41">BI7-BF7</f>
        <v>2457396.8000000007</v>
      </c>
      <c r="BM7" s="199">
        <v>584208.6</v>
      </c>
      <c r="BN7" s="200">
        <v>761003.95900000003</v>
      </c>
      <c r="BO7" s="200">
        <f t="shared" ref="BO7:BO18" si="42">BN7/BM7*100</f>
        <v>130.26236844168335</v>
      </c>
      <c r="BP7" s="200">
        <v>637279.1</v>
      </c>
      <c r="BQ7" s="200">
        <f t="shared" ref="BQ7:BQ18" si="43">BP7/BM7*100</f>
        <v>109.08416959284747</v>
      </c>
      <c r="BR7" s="200">
        <v>590000</v>
      </c>
      <c r="BS7" s="200">
        <v>634644.19999999995</v>
      </c>
      <c r="BT7" s="200">
        <f t="shared" ref="BT7:BT18" si="44">BS7/BR7*100</f>
        <v>107.56681355932203</v>
      </c>
      <c r="BU7" s="200">
        <f t="shared" ref="BU7:BU18" si="45">BR7/BM7*100-100</f>
        <v>0.99132398941064537</v>
      </c>
      <c r="BV7" s="202">
        <f t="shared" ref="BV7:BV18" si="46">BS7-BP7</f>
        <v>-2634.9000000000233</v>
      </c>
      <c r="BW7" s="199">
        <v>2192433.1</v>
      </c>
      <c r="BX7" s="200">
        <v>1876460.8</v>
      </c>
      <c r="BY7" s="200">
        <f t="shared" ref="BY7:BY18" si="47">BX7/BW7*100</f>
        <v>85.588052834998706</v>
      </c>
      <c r="BZ7" s="200">
        <v>1446196.1</v>
      </c>
      <c r="CA7" s="200">
        <f t="shared" ref="CA7:CA18" si="48">BZ7/BW7*100</f>
        <v>65.963066330279361</v>
      </c>
      <c r="CB7" s="204">
        <v>2270988.7999999998</v>
      </c>
      <c r="CC7" s="200">
        <v>1870377.6</v>
      </c>
      <c r="CD7" s="205">
        <f t="shared" ref="CD7:CD18" si="49">CC7/CB7*100</f>
        <v>82.359613574492315</v>
      </c>
      <c r="CE7" s="205">
        <f t="shared" ref="CE7:CE18" si="50">CB7/BW7*100-100</f>
        <v>3.5830374938236247</v>
      </c>
      <c r="CF7" s="206">
        <f t="shared" ref="CF7:CF18" si="51">CC7-BZ7</f>
        <v>424181.5</v>
      </c>
      <c r="CG7" s="207">
        <v>18190182.5</v>
      </c>
      <c r="CH7" s="208">
        <v>17920351</v>
      </c>
      <c r="CI7" s="208">
        <f t="shared" ref="CI7:CI18" si="52">CH7/CG7*100</f>
        <v>98.516609165411069</v>
      </c>
      <c r="CJ7" s="208">
        <v>13730577.5</v>
      </c>
      <c r="CK7" s="208">
        <f t="shared" ref="CK7:CK18" si="53">CJ7/CG7*100</f>
        <v>75.48345103189591</v>
      </c>
      <c r="CL7" s="208">
        <v>14972558.6</v>
      </c>
      <c r="CM7" s="208">
        <v>13109959.199999999</v>
      </c>
      <c r="CN7" s="208">
        <f t="shared" ref="CN7:CN18" si="54">CM7/CL7*100</f>
        <v>87.559912438746437</v>
      </c>
      <c r="CO7" s="208">
        <v>3962205.0999999996</v>
      </c>
      <c r="CP7" s="208">
        <v>4302107.2</v>
      </c>
      <c r="CQ7" s="208">
        <f t="shared" ref="CQ7:CQ18" si="55">CP7/CO7*100</f>
        <v>108.57860942130432</v>
      </c>
      <c r="CR7" s="208">
        <f t="shared" ref="CR7:CR18" si="56">CL7/CG7*100-100</f>
        <v>-17.688793941457163</v>
      </c>
      <c r="CS7" s="209">
        <f t="shared" ref="CS7:CS18" si="57">CM7-CJ7</f>
        <v>-620618.30000000075</v>
      </c>
    </row>
    <row r="8" spans="2:97" s="140" customFormat="1" ht="34.5" customHeight="1" x14ac:dyDescent="0.25">
      <c r="B8" s="210">
        <v>2</v>
      </c>
      <c r="C8" s="211" t="s">
        <v>45</v>
      </c>
      <c r="D8" s="212">
        <v>13722406.600000001</v>
      </c>
      <c r="E8" s="213">
        <v>12201610</v>
      </c>
      <c r="F8" s="213">
        <f t="shared" si="7"/>
        <v>88.917420651272622</v>
      </c>
      <c r="G8" s="213">
        <v>8231754</v>
      </c>
      <c r="H8" s="213">
        <f t="shared" si="8"/>
        <v>59.987684667498478</v>
      </c>
      <c r="I8" s="213">
        <v>14263465.432279982</v>
      </c>
      <c r="J8" s="213">
        <v>9565383.5</v>
      </c>
      <c r="K8" s="213">
        <f t="shared" si="9"/>
        <v>67.062128382576347</v>
      </c>
      <c r="L8" s="213">
        <f t="shared" si="10"/>
        <v>3.9428858803818088</v>
      </c>
      <c r="M8" s="213">
        <f t="shared" si="11"/>
        <v>1333629.5</v>
      </c>
      <c r="N8" s="214">
        <v>7342917.1322799847</v>
      </c>
      <c r="O8" s="212">
        <v>2776173.3</v>
      </c>
      <c r="P8" s="213">
        <v>2887659.8999999994</v>
      </c>
      <c r="Q8" s="213">
        <f t="shared" si="12"/>
        <v>104.01583719575429</v>
      </c>
      <c r="R8" s="213">
        <v>2034724.0000000002</v>
      </c>
      <c r="S8" s="213">
        <f t="shared" si="13"/>
        <v>73.292398568922195</v>
      </c>
      <c r="T8" s="213">
        <v>2923516</v>
      </c>
      <c r="U8" s="213">
        <v>2325021.6</v>
      </c>
      <c r="V8" s="213">
        <f t="shared" si="14"/>
        <v>79.528266648788644</v>
      </c>
      <c r="W8" s="213">
        <f t="shared" si="15"/>
        <v>5.3074028195574101</v>
      </c>
      <c r="X8" s="215">
        <f t="shared" si="16"/>
        <v>290297.59999999986</v>
      </c>
      <c r="Y8" s="212">
        <f t="shared" si="17"/>
        <v>2109380.3000000003</v>
      </c>
      <c r="Z8" s="213">
        <f t="shared" si="18"/>
        <v>2222673.4000000004</v>
      </c>
      <c r="AA8" s="213">
        <f t="shared" si="19"/>
        <v>105.37091865321773</v>
      </c>
      <c r="AB8" s="213">
        <f t="shared" si="20"/>
        <v>1490468.6</v>
      </c>
      <c r="AC8" s="213">
        <f t="shared" si="21"/>
        <v>70.659074610680676</v>
      </c>
      <c r="AD8" s="213">
        <f t="shared" si="22"/>
        <v>2335716</v>
      </c>
      <c r="AE8" s="213">
        <f t="shared" si="23"/>
        <v>1815121.7999999998</v>
      </c>
      <c r="AF8" s="213">
        <f t="shared" si="24"/>
        <v>77.711579661225926</v>
      </c>
      <c r="AG8" s="213">
        <f t="shared" si="25"/>
        <v>10.729961780718227</v>
      </c>
      <c r="AH8" s="215">
        <f t="shared" si="26"/>
        <v>324653.19999999972</v>
      </c>
      <c r="AI8" s="212">
        <v>739252.40000000014</v>
      </c>
      <c r="AJ8" s="213">
        <v>804985.10000000009</v>
      </c>
      <c r="AK8" s="213">
        <f t="shared" si="27"/>
        <v>108.89178039868386</v>
      </c>
      <c r="AL8" s="213">
        <v>521053</v>
      </c>
      <c r="AM8" s="213">
        <f t="shared" si="28"/>
        <v>70.483775230219052</v>
      </c>
      <c r="AN8" s="213">
        <v>919693.00000000012</v>
      </c>
      <c r="AO8" s="213">
        <v>645338.69999999995</v>
      </c>
      <c r="AP8" s="213">
        <f t="shared" si="29"/>
        <v>70.168925935067449</v>
      </c>
      <c r="AQ8" s="213">
        <f t="shared" si="30"/>
        <v>24.408524071075036</v>
      </c>
      <c r="AR8" s="215">
        <f t="shared" si="31"/>
        <v>124285.69999999995</v>
      </c>
      <c r="AS8" s="212">
        <v>964596.9</v>
      </c>
      <c r="AT8" s="213">
        <v>1009724.7</v>
      </c>
      <c r="AU8" s="213">
        <f t="shared" si="32"/>
        <v>104.67841022503804</v>
      </c>
      <c r="AV8" s="213">
        <v>670184</v>
      </c>
      <c r="AW8" s="213">
        <f t="shared" si="33"/>
        <v>69.478141594690996</v>
      </c>
      <c r="AX8" s="213">
        <v>1034352</v>
      </c>
      <c r="AY8" s="213">
        <v>736444.7</v>
      </c>
      <c r="AZ8" s="213">
        <f t="shared" si="34"/>
        <v>71.198653843179102</v>
      </c>
      <c r="BA8" s="216">
        <f t="shared" si="35"/>
        <v>7.2315285276160353</v>
      </c>
      <c r="BB8" s="214">
        <f t="shared" si="36"/>
        <v>66260.699999999953</v>
      </c>
      <c r="BC8" s="217">
        <v>176747</v>
      </c>
      <c r="BD8" s="216">
        <v>156161.40000000002</v>
      </c>
      <c r="BE8" s="216">
        <f t="shared" si="37"/>
        <v>88.353069641917557</v>
      </c>
      <c r="BF8" s="213">
        <v>130618</v>
      </c>
      <c r="BG8" s="213">
        <f t="shared" si="38"/>
        <v>73.901112890176364</v>
      </c>
      <c r="BH8" s="213">
        <v>131147</v>
      </c>
      <c r="BI8" s="213">
        <v>229715.80000000002</v>
      </c>
      <c r="BJ8" s="213">
        <f t="shared" si="39"/>
        <v>175.15902003095763</v>
      </c>
      <c r="BK8" s="213">
        <f t="shared" si="40"/>
        <v>-25.799589243381789</v>
      </c>
      <c r="BL8" s="215">
        <f t="shared" si="41"/>
        <v>99097.800000000017</v>
      </c>
      <c r="BM8" s="212">
        <v>39300</v>
      </c>
      <c r="BN8" s="213">
        <v>44380.799999999996</v>
      </c>
      <c r="BO8" s="213">
        <f t="shared" si="42"/>
        <v>112.92824427480915</v>
      </c>
      <c r="BP8" s="213">
        <v>37227.799999999996</v>
      </c>
      <c r="BQ8" s="213">
        <f t="shared" si="43"/>
        <v>94.727226463104316</v>
      </c>
      <c r="BR8" s="213">
        <v>41800</v>
      </c>
      <c r="BS8" s="213">
        <v>37853.4</v>
      </c>
      <c r="BT8" s="213">
        <f t="shared" si="44"/>
        <v>90.558373205741631</v>
      </c>
      <c r="BU8" s="213">
        <f t="shared" si="45"/>
        <v>6.3613231552162972</v>
      </c>
      <c r="BV8" s="215">
        <f t="shared" si="46"/>
        <v>625.60000000000582</v>
      </c>
      <c r="BW8" s="212">
        <v>189484</v>
      </c>
      <c r="BX8" s="213">
        <v>207421.39999999997</v>
      </c>
      <c r="BY8" s="213">
        <f t="shared" si="47"/>
        <v>109.46644571573323</v>
      </c>
      <c r="BZ8" s="218">
        <v>131385.79999999999</v>
      </c>
      <c r="CA8" s="213">
        <f t="shared" si="48"/>
        <v>69.338730446897884</v>
      </c>
      <c r="CB8" s="218">
        <v>208724</v>
      </c>
      <c r="CC8" s="213">
        <v>165769.19999999998</v>
      </c>
      <c r="CD8" s="205">
        <f t="shared" si="49"/>
        <v>79.420287077671929</v>
      </c>
      <c r="CE8" s="205">
        <f t="shared" si="50"/>
        <v>10.153891621456168</v>
      </c>
      <c r="CF8" s="219">
        <f t="shared" si="51"/>
        <v>34383.399999999994</v>
      </c>
      <c r="CG8" s="212">
        <v>489943</v>
      </c>
      <c r="CH8" s="213">
        <v>499897.69999999995</v>
      </c>
      <c r="CI8" s="213">
        <f t="shared" si="52"/>
        <v>102.03180778172154</v>
      </c>
      <c r="CJ8" s="213">
        <v>372484.9</v>
      </c>
      <c r="CK8" s="213">
        <f t="shared" si="53"/>
        <v>76.026170391249607</v>
      </c>
      <c r="CL8" s="213">
        <v>503370</v>
      </c>
      <c r="CM8" s="213">
        <v>416609.60000000003</v>
      </c>
      <c r="CN8" s="213">
        <f t="shared" si="54"/>
        <v>82.764090033176402</v>
      </c>
      <c r="CO8" s="213">
        <v>177630</v>
      </c>
      <c r="CP8" s="213">
        <v>127544.9</v>
      </c>
      <c r="CQ8" s="213">
        <f t="shared" si="55"/>
        <v>71.803693069864323</v>
      </c>
      <c r="CR8" s="213">
        <f t="shared" si="56"/>
        <v>2.7405228771510082</v>
      </c>
      <c r="CS8" s="215">
        <f t="shared" si="57"/>
        <v>44124.700000000012</v>
      </c>
    </row>
    <row r="9" spans="2:97" s="140" customFormat="1" ht="34.5" customHeight="1" x14ac:dyDescent="0.25">
      <c r="B9" s="210">
        <v>3</v>
      </c>
      <c r="C9" s="211" t="s">
        <v>46</v>
      </c>
      <c r="D9" s="212">
        <v>22014137.761</v>
      </c>
      <c r="E9" s="213">
        <v>20999866.275600001</v>
      </c>
      <c r="F9" s="213">
        <f t="shared" si="7"/>
        <v>95.392635876037488</v>
      </c>
      <c r="G9" s="213">
        <v>14581749.676999999</v>
      </c>
      <c r="H9" s="213">
        <f t="shared" si="8"/>
        <v>66.238114048840302</v>
      </c>
      <c r="I9" s="213">
        <v>22341495.555999998</v>
      </c>
      <c r="J9" s="213">
        <v>16282015.9089833</v>
      </c>
      <c r="K9" s="213">
        <f t="shared" si="9"/>
        <v>72.877913961362466</v>
      </c>
      <c r="L9" s="213">
        <f t="shared" si="10"/>
        <v>1.4870343710664997</v>
      </c>
      <c r="M9" s="213">
        <f t="shared" si="11"/>
        <v>1700266.2319833003</v>
      </c>
      <c r="N9" s="214">
        <v>12535493.682665857</v>
      </c>
      <c r="O9" s="212">
        <v>5969919.6310000001</v>
      </c>
      <c r="P9" s="213">
        <v>6026908.8836000003</v>
      </c>
      <c r="Q9" s="213">
        <f t="shared" si="12"/>
        <v>100.95460669694903</v>
      </c>
      <c r="R9" s="213">
        <v>4009243.8680000007</v>
      </c>
      <c r="S9" s="213">
        <f t="shared" si="13"/>
        <v>67.157417784675047</v>
      </c>
      <c r="T9" s="213">
        <v>6710765.5800000001</v>
      </c>
      <c r="U9" s="213">
        <v>4555593.9110832969</v>
      </c>
      <c r="V9" s="213">
        <f t="shared" si="14"/>
        <v>67.884861373496179</v>
      </c>
      <c r="W9" s="213">
        <f t="shared" si="15"/>
        <v>12.409646943201878</v>
      </c>
      <c r="X9" s="215">
        <f t="shared" si="16"/>
        <v>546350.04308329616</v>
      </c>
      <c r="Y9" s="212">
        <f t="shared" si="17"/>
        <v>4053037.7000000007</v>
      </c>
      <c r="Z9" s="213">
        <f t="shared" si="18"/>
        <v>4143058.3832999999</v>
      </c>
      <c r="AA9" s="213">
        <f t="shared" si="19"/>
        <v>102.22106701104703</v>
      </c>
      <c r="AB9" s="213">
        <f t="shared" si="20"/>
        <v>2692481.3574999999</v>
      </c>
      <c r="AC9" s="213">
        <f t="shared" si="21"/>
        <v>66.431194496414363</v>
      </c>
      <c r="AD9" s="213">
        <f t="shared" si="22"/>
        <v>4840115.55</v>
      </c>
      <c r="AE9" s="213">
        <f t="shared" si="23"/>
        <v>3098779.8430832969</v>
      </c>
      <c r="AF9" s="213">
        <f t="shared" si="24"/>
        <v>64.022848443841326</v>
      </c>
      <c r="AG9" s="213">
        <f t="shared" si="25"/>
        <v>19.419455437091031</v>
      </c>
      <c r="AH9" s="215">
        <f t="shared" si="26"/>
        <v>406298.48558329698</v>
      </c>
      <c r="AI9" s="212">
        <v>1383292.8000000005</v>
      </c>
      <c r="AJ9" s="213">
        <v>1310473.0464999997</v>
      </c>
      <c r="AK9" s="213">
        <f t="shared" si="27"/>
        <v>94.73576718537096</v>
      </c>
      <c r="AL9" s="213">
        <v>695886.59950000001</v>
      </c>
      <c r="AM9" s="213">
        <f t="shared" si="28"/>
        <v>50.306529427464653</v>
      </c>
      <c r="AN9" s="213">
        <v>1515577.8</v>
      </c>
      <c r="AO9" s="213">
        <v>921382.83608329715</v>
      </c>
      <c r="AP9" s="213">
        <f t="shared" si="29"/>
        <v>60.794162865363766</v>
      </c>
      <c r="AQ9" s="213">
        <f t="shared" si="30"/>
        <v>9.5630512932619638</v>
      </c>
      <c r="AR9" s="215">
        <f t="shared" si="31"/>
        <v>225496.23658329714</v>
      </c>
      <c r="AS9" s="212">
        <v>2072805.7</v>
      </c>
      <c r="AT9" s="213">
        <v>1921691.3656000001</v>
      </c>
      <c r="AU9" s="213">
        <f t="shared" si="32"/>
        <v>92.709671996753002</v>
      </c>
      <c r="AV9" s="213">
        <v>1257252.3517999998</v>
      </c>
      <c r="AW9" s="213">
        <f t="shared" si="33"/>
        <v>60.654616677289141</v>
      </c>
      <c r="AX9" s="213">
        <v>2442522.7999999998</v>
      </c>
      <c r="AY9" s="213">
        <v>1409262.8015999999</v>
      </c>
      <c r="AZ9" s="213">
        <f t="shared" si="34"/>
        <v>57.697017264281016</v>
      </c>
      <c r="BA9" s="216">
        <f t="shared" si="35"/>
        <v>17.836553614263011</v>
      </c>
      <c r="BB9" s="214">
        <f t="shared" si="36"/>
        <v>152010.44980000006</v>
      </c>
      <c r="BC9" s="217">
        <v>191320.49999999997</v>
      </c>
      <c r="BD9" s="216">
        <v>389604.79739999998</v>
      </c>
      <c r="BE9" s="216">
        <f t="shared" si="37"/>
        <v>203.63985950277157</v>
      </c>
      <c r="BF9" s="213">
        <v>352878.20439999999</v>
      </c>
      <c r="BG9" s="213">
        <f t="shared" si="38"/>
        <v>184.44348849182396</v>
      </c>
      <c r="BH9" s="213">
        <v>415211.45</v>
      </c>
      <c r="BI9" s="213">
        <v>369290.29669999995</v>
      </c>
      <c r="BJ9" s="213">
        <f t="shared" si="39"/>
        <v>88.940296973987572</v>
      </c>
      <c r="BK9" s="213">
        <f t="shared" si="40"/>
        <v>117.02402513060548</v>
      </c>
      <c r="BL9" s="215">
        <f t="shared" si="41"/>
        <v>16412.09229999996</v>
      </c>
      <c r="BM9" s="212">
        <v>76000</v>
      </c>
      <c r="BN9" s="213">
        <v>94157.849999999991</v>
      </c>
      <c r="BO9" s="213">
        <f t="shared" si="42"/>
        <v>123.89190789473683</v>
      </c>
      <c r="BP9" s="213">
        <v>79810.899999999994</v>
      </c>
      <c r="BQ9" s="213">
        <f t="shared" si="43"/>
        <v>105.01434210526315</v>
      </c>
      <c r="BR9" s="213">
        <v>78000</v>
      </c>
      <c r="BS9" s="213">
        <v>74667.8</v>
      </c>
      <c r="BT9" s="213">
        <f t="shared" si="44"/>
        <v>95.727948717948721</v>
      </c>
      <c r="BU9" s="213">
        <f t="shared" si="45"/>
        <v>2.6315789473684248</v>
      </c>
      <c r="BV9" s="215">
        <f t="shared" si="46"/>
        <v>-5143.0999999999913</v>
      </c>
      <c r="BW9" s="212">
        <v>329618.7</v>
      </c>
      <c r="BX9" s="213">
        <v>427131.32379999995</v>
      </c>
      <c r="BY9" s="213">
        <f t="shared" si="47"/>
        <v>129.5834622853618</v>
      </c>
      <c r="BZ9" s="218">
        <v>306653.30180000002</v>
      </c>
      <c r="CA9" s="213">
        <f t="shared" si="48"/>
        <v>93.032738069775775</v>
      </c>
      <c r="CB9" s="218">
        <v>388803.5</v>
      </c>
      <c r="CC9" s="213">
        <v>324176.10869999998</v>
      </c>
      <c r="CD9" s="205">
        <f t="shared" si="49"/>
        <v>83.377878208400901</v>
      </c>
      <c r="CE9" s="205">
        <f t="shared" si="50"/>
        <v>17.95553468295337</v>
      </c>
      <c r="CF9" s="219">
        <f t="shared" si="51"/>
        <v>17522.806899999967</v>
      </c>
      <c r="CG9" s="212">
        <v>1084987.8</v>
      </c>
      <c r="CH9" s="213">
        <v>1013731.3966999999</v>
      </c>
      <c r="CI9" s="213">
        <f t="shared" si="52"/>
        <v>93.432515711236547</v>
      </c>
      <c r="CJ9" s="213">
        <v>783179.86789999995</v>
      </c>
      <c r="CK9" s="213">
        <f t="shared" si="53"/>
        <v>72.183287950334545</v>
      </c>
      <c r="CL9" s="213">
        <v>1154665.75</v>
      </c>
      <c r="CM9" s="213">
        <v>944242.26230000006</v>
      </c>
      <c r="CN9" s="213">
        <f t="shared" si="54"/>
        <v>81.776242371439537</v>
      </c>
      <c r="CO9" s="213">
        <v>509470.3</v>
      </c>
      <c r="CP9" s="213">
        <v>405137.14920000004</v>
      </c>
      <c r="CQ9" s="213">
        <f t="shared" si="55"/>
        <v>79.521249658714169</v>
      </c>
      <c r="CR9" s="213">
        <f t="shared" si="56"/>
        <v>6.4220030861176411</v>
      </c>
      <c r="CS9" s="215">
        <f t="shared" si="57"/>
        <v>161062.39440000011</v>
      </c>
    </row>
    <row r="10" spans="2:97" s="140" customFormat="1" ht="34.5" customHeight="1" x14ac:dyDescent="0.25">
      <c r="B10" s="210">
        <v>4</v>
      </c>
      <c r="C10" s="211" t="s">
        <v>47</v>
      </c>
      <c r="D10" s="212">
        <v>17388003.578000002</v>
      </c>
      <c r="E10" s="213">
        <v>18199625.333999999</v>
      </c>
      <c r="F10" s="213">
        <f t="shared" si="7"/>
        <v>104.66771100177881</v>
      </c>
      <c r="G10" s="213">
        <v>13181062.044</v>
      </c>
      <c r="H10" s="213">
        <f t="shared" si="8"/>
        <v>75.805494201054842</v>
      </c>
      <c r="I10" s="213">
        <v>19893463.899999999</v>
      </c>
      <c r="J10" s="213">
        <v>15098832.232333301</v>
      </c>
      <c r="K10" s="213">
        <f t="shared" si="9"/>
        <v>75.89845744427295</v>
      </c>
      <c r="L10" s="213">
        <f t="shared" si="10"/>
        <v>14.409131622045464</v>
      </c>
      <c r="M10" s="213">
        <f t="shared" si="11"/>
        <v>1917770.1883333009</v>
      </c>
      <c r="N10" s="214">
        <v>10720443.876339309</v>
      </c>
      <c r="O10" s="212">
        <v>4982235.5</v>
      </c>
      <c r="P10" s="213">
        <v>5618347.6619999995</v>
      </c>
      <c r="Q10" s="213">
        <f t="shared" si="12"/>
        <v>112.7676052647451</v>
      </c>
      <c r="R10" s="213">
        <v>4054760.6249999995</v>
      </c>
      <c r="S10" s="213">
        <f t="shared" si="13"/>
        <v>81.384363003314462</v>
      </c>
      <c r="T10" s="213">
        <v>5853370.7000000002</v>
      </c>
      <c r="U10" s="213">
        <v>4480882.159</v>
      </c>
      <c r="V10" s="213">
        <f t="shared" si="14"/>
        <v>76.552167779156704</v>
      </c>
      <c r="W10" s="213">
        <f t="shared" si="15"/>
        <v>17.484825837718844</v>
      </c>
      <c r="X10" s="215">
        <f t="shared" si="16"/>
        <v>426121.53400000045</v>
      </c>
      <c r="Y10" s="212">
        <f t="shared" si="17"/>
        <v>3648587.8</v>
      </c>
      <c r="Z10" s="213">
        <f t="shared" si="18"/>
        <v>4038808.1919999998</v>
      </c>
      <c r="AA10" s="213">
        <f t="shared" si="19"/>
        <v>110.6951076249282</v>
      </c>
      <c r="AB10" s="213">
        <f t="shared" si="20"/>
        <v>2762317.8350000004</v>
      </c>
      <c r="AC10" s="213">
        <f t="shared" si="21"/>
        <v>75.709232898273697</v>
      </c>
      <c r="AD10" s="213">
        <f t="shared" si="22"/>
        <v>4283889.6999999993</v>
      </c>
      <c r="AE10" s="213">
        <f t="shared" si="23"/>
        <v>3028026.0799999996</v>
      </c>
      <c r="AF10" s="213">
        <f t="shared" si="24"/>
        <v>70.684034651965945</v>
      </c>
      <c r="AG10" s="213">
        <f t="shared" si="25"/>
        <v>17.412268385044754</v>
      </c>
      <c r="AH10" s="215">
        <f t="shared" si="26"/>
        <v>265708.24499999918</v>
      </c>
      <c r="AI10" s="212">
        <v>1163086.8</v>
      </c>
      <c r="AJ10" s="213">
        <v>1306099.263</v>
      </c>
      <c r="AK10" s="213">
        <f t="shared" si="27"/>
        <v>112.29594068129738</v>
      </c>
      <c r="AL10" s="213">
        <v>832064.19400000002</v>
      </c>
      <c r="AM10" s="213">
        <f t="shared" si="28"/>
        <v>71.539303343482189</v>
      </c>
      <c r="AN10" s="213">
        <v>1438988.9</v>
      </c>
      <c r="AO10" s="213">
        <v>923403.59299999999</v>
      </c>
      <c r="AP10" s="213">
        <f t="shared" si="29"/>
        <v>64.170306873110704</v>
      </c>
      <c r="AQ10" s="213">
        <f t="shared" si="30"/>
        <v>23.721539957292933</v>
      </c>
      <c r="AR10" s="215">
        <f t="shared" si="31"/>
        <v>91339.398999999976</v>
      </c>
      <c r="AS10" s="212">
        <v>1948462.5</v>
      </c>
      <c r="AT10" s="213">
        <v>2036089.298</v>
      </c>
      <c r="AU10" s="213">
        <f t="shared" si="32"/>
        <v>104.49722783989941</v>
      </c>
      <c r="AV10" s="213">
        <v>1373146.5750000002</v>
      </c>
      <c r="AW10" s="213">
        <f t="shared" si="33"/>
        <v>70.473338593891341</v>
      </c>
      <c r="AX10" s="213">
        <v>2222933.7000000002</v>
      </c>
      <c r="AY10" s="213">
        <v>1407830.852</v>
      </c>
      <c r="AZ10" s="213">
        <f t="shared" si="34"/>
        <v>63.332111614484944</v>
      </c>
      <c r="BA10" s="216">
        <f t="shared" si="35"/>
        <v>14.086552858984973</v>
      </c>
      <c r="BB10" s="214">
        <f t="shared" si="36"/>
        <v>34684.276999999769</v>
      </c>
      <c r="BC10" s="217">
        <v>264718.5</v>
      </c>
      <c r="BD10" s="216">
        <v>367161.83299999998</v>
      </c>
      <c r="BE10" s="216">
        <f t="shared" si="37"/>
        <v>138.69897003798374</v>
      </c>
      <c r="BF10" s="213">
        <v>319398.90300000005</v>
      </c>
      <c r="BG10" s="213">
        <f t="shared" si="38"/>
        <v>120.65605652797218</v>
      </c>
      <c r="BH10" s="213">
        <v>329654.8</v>
      </c>
      <c r="BI10" s="213">
        <v>464005.64799999999</v>
      </c>
      <c r="BJ10" s="213">
        <f t="shared" si="39"/>
        <v>140.75501039268957</v>
      </c>
      <c r="BK10" s="213">
        <f t="shared" si="40"/>
        <v>24.530321832437082</v>
      </c>
      <c r="BL10" s="215">
        <f t="shared" si="41"/>
        <v>144606.74499999994</v>
      </c>
      <c r="BM10" s="212">
        <v>86500</v>
      </c>
      <c r="BN10" s="213">
        <v>98099.6</v>
      </c>
      <c r="BO10" s="213">
        <f t="shared" si="42"/>
        <v>113.4099421965318</v>
      </c>
      <c r="BP10" s="213">
        <v>81355.599999999991</v>
      </c>
      <c r="BQ10" s="213">
        <f t="shared" si="43"/>
        <v>94.052716763005776</v>
      </c>
      <c r="BR10" s="213">
        <v>91627.8</v>
      </c>
      <c r="BS10" s="213">
        <v>76806.510999999999</v>
      </c>
      <c r="BT10" s="213">
        <f t="shared" si="44"/>
        <v>83.824462663078236</v>
      </c>
      <c r="BU10" s="213">
        <f t="shared" si="45"/>
        <v>5.9280924855491293</v>
      </c>
      <c r="BV10" s="215">
        <f t="shared" si="46"/>
        <v>-4549.0889999999927</v>
      </c>
      <c r="BW10" s="212">
        <v>185820</v>
      </c>
      <c r="BX10" s="213">
        <v>231358.198</v>
      </c>
      <c r="BY10" s="213">
        <f t="shared" si="47"/>
        <v>124.5066182326983</v>
      </c>
      <c r="BZ10" s="218">
        <v>156352.56300000002</v>
      </c>
      <c r="CA10" s="213">
        <f t="shared" si="48"/>
        <v>84.141945431062325</v>
      </c>
      <c r="CB10" s="218">
        <v>200684.5</v>
      </c>
      <c r="CC10" s="213">
        <v>155979.476</v>
      </c>
      <c r="CD10" s="205">
        <f t="shared" si="49"/>
        <v>77.723728539075012</v>
      </c>
      <c r="CE10" s="205">
        <f t="shared" si="50"/>
        <v>7.999408029275628</v>
      </c>
      <c r="CF10" s="219">
        <f t="shared" si="51"/>
        <v>-373.08700000002864</v>
      </c>
      <c r="CG10" s="212">
        <v>1031461.9</v>
      </c>
      <c r="CH10" s="213">
        <v>1047309.745</v>
      </c>
      <c r="CI10" s="213">
        <f t="shared" si="52"/>
        <v>101.53644502041229</v>
      </c>
      <c r="CJ10" s="213">
        <v>831105.21899999992</v>
      </c>
      <c r="CK10" s="213">
        <f t="shared" si="53"/>
        <v>80.575464687546855</v>
      </c>
      <c r="CL10" s="213">
        <v>1164477.3</v>
      </c>
      <c r="CM10" s="213">
        <v>913608.174</v>
      </c>
      <c r="CN10" s="213">
        <f t="shared" si="54"/>
        <v>78.456503531670378</v>
      </c>
      <c r="CO10" s="213">
        <v>493374.6</v>
      </c>
      <c r="CP10" s="213">
        <v>352514.10600000003</v>
      </c>
      <c r="CQ10" s="213">
        <f t="shared" si="55"/>
        <v>71.449585365764676</v>
      </c>
      <c r="CR10" s="213">
        <f t="shared" si="56"/>
        <v>12.895813214235048</v>
      </c>
      <c r="CS10" s="215">
        <f t="shared" si="57"/>
        <v>82502.955000000075</v>
      </c>
    </row>
    <row r="11" spans="2:97" s="140" customFormat="1" ht="34.5" customHeight="1" x14ac:dyDescent="0.25">
      <c r="B11" s="210">
        <v>5</v>
      </c>
      <c r="C11" s="211" t="s">
        <v>48</v>
      </c>
      <c r="D11" s="212">
        <v>20325521.888400003</v>
      </c>
      <c r="E11" s="213">
        <v>18605089.681200001</v>
      </c>
      <c r="F11" s="213">
        <f t="shared" si="7"/>
        <v>91.535606236109132</v>
      </c>
      <c r="G11" s="213">
        <v>12050086.5766</v>
      </c>
      <c r="H11" s="213">
        <f t="shared" si="8"/>
        <v>59.285496543521056</v>
      </c>
      <c r="I11" s="213">
        <v>19840345.256100003</v>
      </c>
      <c r="J11" s="213">
        <v>13434602.679299999</v>
      </c>
      <c r="K11" s="213">
        <f t="shared" si="9"/>
        <v>67.713552893790848</v>
      </c>
      <c r="L11" s="213">
        <f t="shared" si="10"/>
        <v>-2.3870316096380151</v>
      </c>
      <c r="M11" s="213">
        <f t="shared" si="11"/>
        <v>1384516.1026999988</v>
      </c>
      <c r="N11" s="214">
        <v>10559414.328673596</v>
      </c>
      <c r="O11" s="212">
        <v>3294679.966</v>
      </c>
      <c r="P11" s="213">
        <v>3556277.5351</v>
      </c>
      <c r="Q11" s="213">
        <f t="shared" si="12"/>
        <v>107.93999938687824</v>
      </c>
      <c r="R11" s="213">
        <v>2296732.5975000001</v>
      </c>
      <c r="S11" s="213">
        <f t="shared" si="13"/>
        <v>69.710339735619726</v>
      </c>
      <c r="T11" s="213">
        <v>3652689.9070000001</v>
      </c>
      <c r="U11" s="213">
        <v>2648419.9312999998</v>
      </c>
      <c r="V11" s="213">
        <f t="shared" si="14"/>
        <v>72.506016079398876</v>
      </c>
      <c r="W11" s="213">
        <f t="shared" si="15"/>
        <v>10.866304002044004</v>
      </c>
      <c r="X11" s="215">
        <f t="shared" si="16"/>
        <v>351687.33379999967</v>
      </c>
      <c r="Y11" s="212">
        <f t="shared" si="17"/>
        <v>2575410.4</v>
      </c>
      <c r="Z11" s="213">
        <f t="shared" si="18"/>
        <v>2412383.9262999999</v>
      </c>
      <c r="AA11" s="213">
        <f t="shared" si="19"/>
        <v>93.669883693099948</v>
      </c>
      <c r="AB11" s="213">
        <f t="shared" si="20"/>
        <v>1677420.8562</v>
      </c>
      <c r="AC11" s="213">
        <f t="shared" si="21"/>
        <v>65.132176844513793</v>
      </c>
      <c r="AD11" s="213">
        <f t="shared" si="22"/>
        <v>2944201.6</v>
      </c>
      <c r="AE11" s="213">
        <f t="shared" si="23"/>
        <v>1894264.5305999997</v>
      </c>
      <c r="AF11" s="213">
        <f t="shared" si="24"/>
        <v>64.338818734423612</v>
      </c>
      <c r="AG11" s="213">
        <f t="shared" si="25"/>
        <v>14.319706094220948</v>
      </c>
      <c r="AH11" s="215">
        <f t="shared" si="26"/>
        <v>216843.67439999967</v>
      </c>
      <c r="AI11" s="212">
        <v>612831.59999999986</v>
      </c>
      <c r="AJ11" s="213">
        <v>400237.73810000008</v>
      </c>
      <c r="AK11" s="213">
        <f t="shared" si="27"/>
        <v>65.309579026277405</v>
      </c>
      <c r="AL11" s="213">
        <v>364005.94209999999</v>
      </c>
      <c r="AM11" s="213">
        <f t="shared" si="28"/>
        <v>59.397384550666132</v>
      </c>
      <c r="AN11" s="213">
        <v>847298.4</v>
      </c>
      <c r="AO11" s="213">
        <v>432616.55749999982</v>
      </c>
      <c r="AP11" s="213">
        <f t="shared" si="29"/>
        <v>51.058347035707818</v>
      </c>
      <c r="AQ11" s="213">
        <f t="shared" si="30"/>
        <v>38.259580609093945</v>
      </c>
      <c r="AR11" s="215">
        <f t="shared" si="31"/>
        <v>68610.615399999835</v>
      </c>
      <c r="AS11" s="212">
        <v>1500389.1</v>
      </c>
      <c r="AT11" s="213">
        <v>1491654.0109999999</v>
      </c>
      <c r="AU11" s="213">
        <f t="shared" si="32"/>
        <v>99.417811752964596</v>
      </c>
      <c r="AV11" s="213">
        <v>929196.70609999995</v>
      </c>
      <c r="AW11" s="213">
        <f t="shared" si="33"/>
        <v>61.930382332156363</v>
      </c>
      <c r="AX11" s="213">
        <v>1590682.3</v>
      </c>
      <c r="AY11" s="213">
        <v>960659.1176</v>
      </c>
      <c r="AZ11" s="213">
        <f t="shared" si="34"/>
        <v>60.392896658245334</v>
      </c>
      <c r="BA11" s="216">
        <f t="shared" si="35"/>
        <v>6.0179856012017012</v>
      </c>
      <c r="BB11" s="214">
        <f t="shared" si="36"/>
        <v>31462.411500000046</v>
      </c>
      <c r="BC11" s="217">
        <v>47922.400000000001</v>
      </c>
      <c r="BD11" s="216">
        <v>68670.002300000007</v>
      </c>
      <c r="BE11" s="216">
        <f t="shared" si="37"/>
        <v>143.2941636896316</v>
      </c>
      <c r="BF11" s="213">
        <v>53055.538399999998</v>
      </c>
      <c r="BG11" s="213">
        <f t="shared" si="38"/>
        <v>110.71135502395539</v>
      </c>
      <c r="BH11" s="213">
        <v>69230.399999999994</v>
      </c>
      <c r="BI11" s="213">
        <v>132122.78830000001</v>
      </c>
      <c r="BJ11" s="213">
        <f t="shared" si="39"/>
        <v>190.84504538468653</v>
      </c>
      <c r="BK11" s="213">
        <f t="shared" si="40"/>
        <v>44.463549404871173</v>
      </c>
      <c r="BL11" s="215">
        <f t="shared" si="41"/>
        <v>79067.249900000024</v>
      </c>
      <c r="BM11" s="212">
        <v>50400</v>
      </c>
      <c r="BN11" s="213">
        <v>58526.149999999994</v>
      </c>
      <c r="BO11" s="213">
        <f t="shared" si="42"/>
        <v>116.12331349206349</v>
      </c>
      <c r="BP11" s="213">
        <v>49039.55</v>
      </c>
      <c r="BQ11" s="213">
        <f t="shared" si="43"/>
        <v>97.300694444444446</v>
      </c>
      <c r="BR11" s="213">
        <v>56000</v>
      </c>
      <c r="BS11" s="213">
        <v>48723.25</v>
      </c>
      <c r="BT11" s="213">
        <f t="shared" si="44"/>
        <v>87.005803571428572</v>
      </c>
      <c r="BU11" s="213">
        <f t="shared" si="45"/>
        <v>11.111111111111114</v>
      </c>
      <c r="BV11" s="215">
        <f t="shared" si="46"/>
        <v>-316.30000000000291</v>
      </c>
      <c r="BW11" s="212">
        <v>363867.3</v>
      </c>
      <c r="BX11" s="213">
        <v>393296.02490000002</v>
      </c>
      <c r="BY11" s="213">
        <f t="shared" si="47"/>
        <v>108.08776301140554</v>
      </c>
      <c r="BZ11" s="218">
        <v>282123.11960000003</v>
      </c>
      <c r="CA11" s="213">
        <f t="shared" si="48"/>
        <v>77.534617592732303</v>
      </c>
      <c r="CB11" s="218">
        <v>380990.5</v>
      </c>
      <c r="CC11" s="213">
        <v>320142.81719999999</v>
      </c>
      <c r="CD11" s="205">
        <f t="shared" si="49"/>
        <v>84.029081355046912</v>
      </c>
      <c r="CE11" s="205">
        <f t="shared" si="50"/>
        <v>4.7058914060153398</v>
      </c>
      <c r="CF11" s="219">
        <f t="shared" si="51"/>
        <v>38019.697599999956</v>
      </c>
      <c r="CG11" s="212">
        <v>544686.80000000005</v>
      </c>
      <c r="CH11" s="213">
        <v>513123.31829999993</v>
      </c>
      <c r="CI11" s="213">
        <f t="shared" si="52"/>
        <v>94.205205321663726</v>
      </c>
      <c r="CJ11" s="213">
        <v>356084.23129999998</v>
      </c>
      <c r="CK11" s="213">
        <f t="shared" si="53"/>
        <v>65.37412533220926</v>
      </c>
      <c r="CL11" s="213">
        <v>549471.9</v>
      </c>
      <c r="CM11" s="213">
        <v>415852.73730000004</v>
      </c>
      <c r="CN11" s="213">
        <f t="shared" si="54"/>
        <v>75.682257327444773</v>
      </c>
      <c r="CO11" s="213">
        <v>281477.40000000002</v>
      </c>
      <c r="CP11" s="213">
        <v>175921.30530000001</v>
      </c>
      <c r="CQ11" s="213">
        <f t="shared" si="55"/>
        <v>62.499264701180266</v>
      </c>
      <c r="CR11" s="213">
        <f t="shared" si="56"/>
        <v>0.87850485820474944</v>
      </c>
      <c r="CS11" s="215">
        <f t="shared" si="57"/>
        <v>59768.506000000052</v>
      </c>
    </row>
    <row r="12" spans="2:97" s="140" customFormat="1" ht="34.5" customHeight="1" x14ac:dyDescent="0.25">
      <c r="B12" s="210">
        <v>6</v>
      </c>
      <c r="C12" s="211" t="s">
        <v>49</v>
      </c>
      <c r="D12" s="212">
        <v>23427714.513999999</v>
      </c>
      <c r="E12" s="213">
        <v>18608376.971900001</v>
      </c>
      <c r="F12" s="213">
        <f t="shared" si="7"/>
        <v>79.428904431885385</v>
      </c>
      <c r="G12" s="213">
        <v>13675888.229</v>
      </c>
      <c r="H12" s="213">
        <f t="shared" si="8"/>
        <v>58.374828756033907</v>
      </c>
      <c r="I12" s="213">
        <v>23840089.039299995</v>
      </c>
      <c r="J12" s="213">
        <v>14513347.992900001</v>
      </c>
      <c r="K12" s="213">
        <f t="shared" si="9"/>
        <v>60.877910183032391</v>
      </c>
      <c r="L12" s="213">
        <f t="shared" si="10"/>
        <v>1.7601995493566704</v>
      </c>
      <c r="M12" s="213">
        <f t="shared" si="11"/>
        <v>837459.7639000006</v>
      </c>
      <c r="N12" s="214">
        <v>11270147.256100429</v>
      </c>
      <c r="O12" s="212">
        <v>3837882.6770000001</v>
      </c>
      <c r="P12" s="213">
        <v>4273437.1858999999</v>
      </c>
      <c r="Q12" s="213">
        <f t="shared" si="12"/>
        <v>111.34882292025831</v>
      </c>
      <c r="R12" s="213">
        <v>2546601.8709999998</v>
      </c>
      <c r="S12" s="213">
        <f t="shared" si="13"/>
        <v>66.354343926704658</v>
      </c>
      <c r="T12" s="213">
        <v>4060263.2059999998</v>
      </c>
      <c r="U12" s="213">
        <v>2871929.2218999998</v>
      </c>
      <c r="V12" s="213">
        <f t="shared" si="14"/>
        <v>70.732587425762077</v>
      </c>
      <c r="W12" s="213">
        <f t="shared" si="15"/>
        <v>5.7943545364922358</v>
      </c>
      <c r="X12" s="215">
        <f t="shared" si="16"/>
        <v>325327.35089999996</v>
      </c>
      <c r="Y12" s="212">
        <f t="shared" si="17"/>
        <v>2741582.2080000001</v>
      </c>
      <c r="Z12" s="213">
        <f t="shared" si="18"/>
        <v>2762815.6223000004</v>
      </c>
      <c r="AA12" s="213">
        <f t="shared" si="19"/>
        <v>100.77449489707224</v>
      </c>
      <c r="AB12" s="213">
        <f t="shared" si="20"/>
        <v>1815953.2299999995</v>
      </c>
      <c r="AC12" s="213">
        <f t="shared" si="21"/>
        <v>66.237416653092012</v>
      </c>
      <c r="AD12" s="213">
        <f t="shared" si="22"/>
        <v>3064575.2600000002</v>
      </c>
      <c r="AE12" s="213">
        <f t="shared" si="23"/>
        <v>2042231.2658999995</v>
      </c>
      <c r="AF12" s="213">
        <f t="shared" si="24"/>
        <v>66.639944939710801</v>
      </c>
      <c r="AG12" s="213">
        <f t="shared" si="25"/>
        <v>11.781264521541573</v>
      </c>
      <c r="AH12" s="215">
        <f t="shared" si="26"/>
        <v>226278.03590000002</v>
      </c>
      <c r="AI12" s="212">
        <v>555375.79599999997</v>
      </c>
      <c r="AJ12" s="213">
        <v>701292.83660000027</v>
      </c>
      <c r="AK12" s="213">
        <f t="shared" si="27"/>
        <v>126.27356857301723</v>
      </c>
      <c r="AL12" s="213">
        <v>399862.4295999998</v>
      </c>
      <c r="AM12" s="213">
        <f t="shared" si="28"/>
        <v>71.998533691950769</v>
      </c>
      <c r="AN12" s="213">
        <v>664933.83699999994</v>
      </c>
      <c r="AO12" s="213">
        <v>530633.15179999999</v>
      </c>
      <c r="AP12" s="213">
        <f t="shared" si="29"/>
        <v>79.802398715949238</v>
      </c>
      <c r="AQ12" s="213">
        <f t="shared" si="30"/>
        <v>19.726830335256437</v>
      </c>
      <c r="AR12" s="215">
        <f t="shared" si="31"/>
        <v>130770.72220000019</v>
      </c>
      <c r="AS12" s="212">
        <v>1652719.8020000001</v>
      </c>
      <c r="AT12" s="213">
        <v>1464754.3617999998</v>
      </c>
      <c r="AU12" s="213">
        <f t="shared" si="32"/>
        <v>88.626902154101487</v>
      </c>
      <c r="AV12" s="213">
        <v>985140.20680000004</v>
      </c>
      <c r="AW12" s="213">
        <f t="shared" si="33"/>
        <v>59.60721264474811</v>
      </c>
      <c r="AX12" s="213">
        <v>1875464.615</v>
      </c>
      <c r="AY12" s="213">
        <v>1051462.5419999997</v>
      </c>
      <c r="AZ12" s="213">
        <f t="shared" si="34"/>
        <v>56.064109852587094</v>
      </c>
      <c r="BA12" s="216">
        <f t="shared" si="35"/>
        <v>13.47746984881833</v>
      </c>
      <c r="BB12" s="214">
        <f t="shared" si="36"/>
        <v>66322.335199999623</v>
      </c>
      <c r="BC12" s="217">
        <v>142249.60999999999</v>
      </c>
      <c r="BD12" s="216">
        <v>165300.97800000003</v>
      </c>
      <c r="BE12" s="216">
        <f t="shared" si="37"/>
        <v>116.20487254762952</v>
      </c>
      <c r="BF12" s="213">
        <v>130510.93099999997</v>
      </c>
      <c r="BG12" s="213">
        <f t="shared" si="38"/>
        <v>91.747830450993845</v>
      </c>
      <c r="BH12" s="213">
        <v>152256.62</v>
      </c>
      <c r="BI12" s="213">
        <v>176342.81200000003</v>
      </c>
      <c r="BJ12" s="213">
        <f t="shared" si="39"/>
        <v>115.81947110082966</v>
      </c>
      <c r="BK12" s="213">
        <f t="shared" si="40"/>
        <v>7.0348242079538892</v>
      </c>
      <c r="BL12" s="215">
        <f t="shared" si="41"/>
        <v>45831.881000000067</v>
      </c>
      <c r="BM12" s="212">
        <v>71300</v>
      </c>
      <c r="BN12" s="213">
        <v>94753.75</v>
      </c>
      <c r="BO12" s="213">
        <f t="shared" si="42"/>
        <v>132.8944600280505</v>
      </c>
      <c r="BP12" s="213">
        <v>79320.300000000017</v>
      </c>
      <c r="BQ12" s="213">
        <f t="shared" si="43"/>
        <v>111.24866760168305</v>
      </c>
      <c r="BR12" s="213">
        <v>77300</v>
      </c>
      <c r="BS12" s="213">
        <v>75018.099999999991</v>
      </c>
      <c r="BT12" s="213">
        <f t="shared" si="44"/>
        <v>97.047994825355744</v>
      </c>
      <c r="BU12" s="213">
        <f t="shared" si="45"/>
        <v>8.4151472650771524</v>
      </c>
      <c r="BV12" s="215">
        <f t="shared" si="46"/>
        <v>-4302.2000000000262</v>
      </c>
      <c r="BW12" s="212">
        <v>319937</v>
      </c>
      <c r="BX12" s="213">
        <v>336713.69590000005</v>
      </c>
      <c r="BY12" s="213">
        <f t="shared" si="47"/>
        <v>105.2437498319982</v>
      </c>
      <c r="BZ12" s="218">
        <v>221119.36259999999</v>
      </c>
      <c r="CA12" s="213">
        <f t="shared" si="48"/>
        <v>69.113407514604432</v>
      </c>
      <c r="CB12" s="218">
        <v>294620.18799999997</v>
      </c>
      <c r="CC12" s="213">
        <v>208774.66009999998</v>
      </c>
      <c r="CD12" s="205">
        <f t="shared" si="49"/>
        <v>70.86230631961989</v>
      </c>
      <c r="CE12" s="205">
        <f t="shared" si="50"/>
        <v>-7.9130616340092104</v>
      </c>
      <c r="CF12" s="219">
        <f t="shared" si="51"/>
        <v>-12344.702500000014</v>
      </c>
      <c r="CG12" s="212">
        <v>659069.71000000008</v>
      </c>
      <c r="CH12" s="213">
        <v>721247.35939999984</v>
      </c>
      <c r="CI12" s="213">
        <f t="shared" si="52"/>
        <v>109.43415369521378</v>
      </c>
      <c r="CJ12" s="213">
        <v>551300.7365</v>
      </c>
      <c r="CK12" s="213">
        <f t="shared" si="53"/>
        <v>83.648319462291781</v>
      </c>
      <c r="CL12" s="213">
        <v>754702.5</v>
      </c>
      <c r="CM12" s="213">
        <v>562104.31109999993</v>
      </c>
      <c r="CN12" s="213">
        <f t="shared" si="54"/>
        <v>74.480250310552819</v>
      </c>
      <c r="CO12" s="213">
        <v>366022.3</v>
      </c>
      <c r="CP12" s="213">
        <v>277158.17809999996</v>
      </c>
      <c r="CQ12" s="213">
        <f t="shared" si="55"/>
        <v>75.721664526997387</v>
      </c>
      <c r="CR12" s="213">
        <f t="shared" si="56"/>
        <v>14.510269330993822</v>
      </c>
      <c r="CS12" s="215">
        <f t="shared" si="57"/>
        <v>10803.574599999934</v>
      </c>
    </row>
    <row r="13" spans="2:97" s="140" customFormat="1" ht="34.5" customHeight="1" x14ac:dyDescent="0.25">
      <c r="B13" s="210">
        <v>7</v>
      </c>
      <c r="C13" s="211" t="s">
        <v>50</v>
      </c>
      <c r="D13" s="212">
        <v>22753681.579</v>
      </c>
      <c r="E13" s="213">
        <v>20388815.786499999</v>
      </c>
      <c r="F13" s="213">
        <f t="shared" si="7"/>
        <v>89.606667456036647</v>
      </c>
      <c r="G13" s="213">
        <v>14589381.0254</v>
      </c>
      <c r="H13" s="213">
        <f t="shared" si="8"/>
        <v>64.11877117444125</v>
      </c>
      <c r="I13" s="213">
        <v>26904383.671999998</v>
      </c>
      <c r="J13" s="213">
        <v>17624185.924699996</v>
      </c>
      <c r="K13" s="213">
        <f t="shared" si="9"/>
        <v>65.506744698418359</v>
      </c>
      <c r="L13" s="213">
        <f t="shared" si="10"/>
        <v>18.241892322299151</v>
      </c>
      <c r="M13" s="213">
        <f t="shared" si="11"/>
        <v>3034804.899299996</v>
      </c>
      <c r="N13" s="214">
        <v>9508773.2307709958</v>
      </c>
      <c r="O13" s="212">
        <v>8490203.8600000013</v>
      </c>
      <c r="P13" s="213">
        <v>8764031.1992000006</v>
      </c>
      <c r="Q13" s="213">
        <f t="shared" si="12"/>
        <v>103.22521512693099</v>
      </c>
      <c r="R13" s="213">
        <v>6279315.7391000018</v>
      </c>
      <c r="S13" s="213">
        <f t="shared" si="13"/>
        <v>73.959540225928109</v>
      </c>
      <c r="T13" s="213">
        <v>10270340.227</v>
      </c>
      <c r="U13" s="213">
        <v>7730175.0447000004</v>
      </c>
      <c r="V13" s="213">
        <f t="shared" si="14"/>
        <v>75.266981169503183</v>
      </c>
      <c r="W13" s="213">
        <f t="shared" si="15"/>
        <v>20.966944920919701</v>
      </c>
      <c r="X13" s="215">
        <f t="shared" si="16"/>
        <v>1450859.3055999987</v>
      </c>
      <c r="Y13" s="212">
        <f t="shared" si="17"/>
        <v>5336452.2590000005</v>
      </c>
      <c r="Z13" s="213">
        <f t="shared" si="18"/>
        <v>6020517.9519000007</v>
      </c>
      <c r="AA13" s="213">
        <f t="shared" si="19"/>
        <v>112.81873536386115</v>
      </c>
      <c r="AB13" s="213">
        <f t="shared" si="20"/>
        <v>4100872.1850999999</v>
      </c>
      <c r="AC13" s="213">
        <f t="shared" si="21"/>
        <v>76.846413798302464</v>
      </c>
      <c r="AD13" s="213">
        <f t="shared" si="22"/>
        <v>6774714.6049999995</v>
      </c>
      <c r="AE13" s="213">
        <f t="shared" si="23"/>
        <v>5600466.4940999988</v>
      </c>
      <c r="AF13" s="213">
        <f t="shared" si="24"/>
        <v>82.667194422723568</v>
      </c>
      <c r="AG13" s="213">
        <f t="shared" si="25"/>
        <v>26.951657696821883</v>
      </c>
      <c r="AH13" s="215">
        <f t="shared" si="26"/>
        <v>1499594.308999999</v>
      </c>
      <c r="AI13" s="212">
        <v>1893440.5590000004</v>
      </c>
      <c r="AJ13" s="213">
        <v>2125067.4987000003</v>
      </c>
      <c r="AK13" s="213">
        <f t="shared" si="27"/>
        <v>112.23312443578008</v>
      </c>
      <c r="AL13" s="213">
        <v>1344282.0975000004</v>
      </c>
      <c r="AM13" s="213">
        <f t="shared" si="28"/>
        <v>70.996794227856199</v>
      </c>
      <c r="AN13" s="213">
        <v>2938532.4280000003</v>
      </c>
      <c r="AO13" s="213">
        <v>1953060.8189999992</v>
      </c>
      <c r="AP13" s="213">
        <f t="shared" si="29"/>
        <v>66.463817121435525</v>
      </c>
      <c r="AQ13" s="213">
        <f t="shared" si="30"/>
        <v>55.195388312160901</v>
      </c>
      <c r="AR13" s="215">
        <f t="shared" si="31"/>
        <v>608778.72149999882</v>
      </c>
      <c r="AS13" s="212">
        <v>1992659.2999999998</v>
      </c>
      <c r="AT13" s="213">
        <v>2255582.1861</v>
      </c>
      <c r="AU13" s="213">
        <f t="shared" si="32"/>
        <v>113.19457300603271</v>
      </c>
      <c r="AV13" s="213">
        <v>1520718.5071</v>
      </c>
      <c r="AW13" s="213">
        <f t="shared" si="33"/>
        <v>76.316031902694064</v>
      </c>
      <c r="AX13" s="213">
        <v>2186997.9</v>
      </c>
      <c r="AY13" s="213">
        <v>1625762.7374000002</v>
      </c>
      <c r="AZ13" s="213">
        <f t="shared" si="34"/>
        <v>74.337645107020919</v>
      </c>
      <c r="BA13" s="216">
        <f t="shared" si="35"/>
        <v>9.752725917571567</v>
      </c>
      <c r="BB13" s="214">
        <f t="shared" si="36"/>
        <v>105044.23030000017</v>
      </c>
      <c r="BC13" s="217">
        <v>1019891.0000000001</v>
      </c>
      <c r="BD13" s="216">
        <v>1184822.1677999999</v>
      </c>
      <c r="BE13" s="216">
        <f t="shared" si="37"/>
        <v>116.17145045892157</v>
      </c>
      <c r="BF13" s="213">
        <v>918791.0588</v>
      </c>
      <c r="BG13" s="213">
        <f t="shared" si="38"/>
        <v>90.087181747853435</v>
      </c>
      <c r="BH13" s="213">
        <v>1224098.4889999998</v>
      </c>
      <c r="BI13" s="213">
        <v>1676889.2459999998</v>
      </c>
      <c r="BJ13" s="213">
        <f t="shared" si="39"/>
        <v>136.98973253123589</v>
      </c>
      <c r="BK13" s="213">
        <f t="shared" si="40"/>
        <v>20.022481716183364</v>
      </c>
      <c r="BL13" s="215">
        <f t="shared" si="41"/>
        <v>758098.18719999981</v>
      </c>
      <c r="BM13" s="212">
        <v>116500</v>
      </c>
      <c r="BN13" s="213">
        <v>123544.00000000001</v>
      </c>
      <c r="BO13" s="213">
        <f t="shared" si="42"/>
        <v>106.04635193133048</v>
      </c>
      <c r="BP13" s="213">
        <v>103207.90000000001</v>
      </c>
      <c r="BQ13" s="213">
        <f t="shared" si="43"/>
        <v>88.590472103004302</v>
      </c>
      <c r="BR13" s="213">
        <v>126000</v>
      </c>
      <c r="BS13" s="213">
        <v>101294.7</v>
      </c>
      <c r="BT13" s="213">
        <f t="shared" si="44"/>
        <v>80.392619047619036</v>
      </c>
      <c r="BU13" s="213">
        <f t="shared" si="45"/>
        <v>8.1545064377682479</v>
      </c>
      <c r="BV13" s="215">
        <f t="shared" si="46"/>
        <v>-1913.2000000000116</v>
      </c>
      <c r="BW13" s="212">
        <v>313961.39999999997</v>
      </c>
      <c r="BX13" s="213">
        <v>331502.09930000006</v>
      </c>
      <c r="BY13" s="213">
        <f t="shared" si="47"/>
        <v>105.58689676501636</v>
      </c>
      <c r="BZ13" s="218">
        <v>213872.62169999999</v>
      </c>
      <c r="CA13" s="213">
        <f t="shared" si="48"/>
        <v>68.120673974571403</v>
      </c>
      <c r="CB13" s="218">
        <v>299085.788</v>
      </c>
      <c r="CC13" s="213">
        <v>243458.99169999996</v>
      </c>
      <c r="CD13" s="205">
        <f t="shared" si="49"/>
        <v>81.401056642651298</v>
      </c>
      <c r="CE13" s="205">
        <f t="shared" si="50"/>
        <v>-4.7380384977261372</v>
      </c>
      <c r="CF13" s="219">
        <f t="shared" si="51"/>
        <v>29586.369999999966</v>
      </c>
      <c r="CG13" s="212">
        <v>1777915</v>
      </c>
      <c r="CH13" s="213">
        <v>1750927.9909999999</v>
      </c>
      <c r="CI13" s="213">
        <f t="shared" si="52"/>
        <v>98.482097906817813</v>
      </c>
      <c r="CJ13" s="213">
        <v>1402350.7065000001</v>
      </c>
      <c r="CK13" s="213">
        <f t="shared" si="53"/>
        <v>78.876138988646815</v>
      </c>
      <c r="CL13" s="213">
        <v>2191299.5</v>
      </c>
      <c r="CM13" s="213">
        <v>1466338.8959999999</v>
      </c>
      <c r="CN13" s="213">
        <f t="shared" si="54"/>
        <v>66.916407182130968</v>
      </c>
      <c r="CO13" s="213">
        <v>665264.20000000007</v>
      </c>
      <c r="CP13" s="213">
        <v>560048.60199999996</v>
      </c>
      <c r="CQ13" s="213">
        <f t="shared" si="55"/>
        <v>84.184388999137468</v>
      </c>
      <c r="CR13" s="213">
        <f t="shared" si="56"/>
        <v>23.2510834319976</v>
      </c>
      <c r="CS13" s="215">
        <f t="shared" si="57"/>
        <v>63988.189499999862</v>
      </c>
    </row>
    <row r="14" spans="2:97" s="140" customFormat="1" ht="34.5" customHeight="1" x14ac:dyDescent="0.25">
      <c r="B14" s="210">
        <v>8</v>
      </c>
      <c r="C14" s="211" t="s">
        <v>51</v>
      </c>
      <c r="D14" s="212">
        <v>18064853.276040431</v>
      </c>
      <c r="E14" s="213">
        <v>18187545.081640434</v>
      </c>
      <c r="F14" s="213">
        <f t="shared" si="7"/>
        <v>100.67917410523744</v>
      </c>
      <c r="G14" s="213">
        <v>13051641.983089766</v>
      </c>
      <c r="H14" s="213">
        <f t="shared" si="8"/>
        <v>72.248812562459435</v>
      </c>
      <c r="I14" s="213">
        <v>18487838.520600915</v>
      </c>
      <c r="J14" s="213">
        <v>12867703.114692347</v>
      </c>
      <c r="K14" s="213">
        <f t="shared" si="9"/>
        <v>69.600906024541075</v>
      </c>
      <c r="L14" s="213">
        <f t="shared" si="10"/>
        <v>2.3414817607264666</v>
      </c>
      <c r="M14" s="213">
        <f t="shared" si="11"/>
        <v>-183938.86839741841</v>
      </c>
      <c r="N14" s="214">
        <v>10696112.288764473</v>
      </c>
      <c r="O14" s="212">
        <v>4635814.1880000001</v>
      </c>
      <c r="P14" s="213">
        <v>4540288.3357999995</v>
      </c>
      <c r="Q14" s="213">
        <f t="shared" si="12"/>
        <v>97.939394282728728</v>
      </c>
      <c r="R14" s="213">
        <v>3158872.5127000003</v>
      </c>
      <c r="S14" s="213">
        <f t="shared" si="13"/>
        <v>68.140619632186187</v>
      </c>
      <c r="T14" s="213">
        <v>4932191.96</v>
      </c>
      <c r="U14" s="213">
        <v>3161710.9828000003</v>
      </c>
      <c r="V14" s="213">
        <f t="shared" si="14"/>
        <v>64.10356710447256</v>
      </c>
      <c r="W14" s="213">
        <f t="shared" si="15"/>
        <v>6.3932193996727875</v>
      </c>
      <c r="X14" s="215">
        <f t="shared" si="16"/>
        <v>2838.470100000035</v>
      </c>
      <c r="Y14" s="212">
        <f t="shared" si="17"/>
        <v>3213581.7090000003</v>
      </c>
      <c r="Z14" s="213">
        <f t="shared" si="18"/>
        <v>2984340.3735000002</v>
      </c>
      <c r="AA14" s="213">
        <f t="shared" si="19"/>
        <v>92.866484929946438</v>
      </c>
      <c r="AB14" s="213">
        <f t="shared" si="20"/>
        <v>2046512.9323000002</v>
      </c>
      <c r="AC14" s="213">
        <f t="shared" si="21"/>
        <v>63.6832393764412</v>
      </c>
      <c r="AD14" s="213">
        <f t="shared" si="22"/>
        <v>3597960.36</v>
      </c>
      <c r="AE14" s="213">
        <f t="shared" si="23"/>
        <v>2240602.0888</v>
      </c>
      <c r="AF14" s="213">
        <f t="shared" si="24"/>
        <v>62.274229413689262</v>
      </c>
      <c r="AG14" s="213">
        <f t="shared" si="25"/>
        <v>11.961066679073483</v>
      </c>
      <c r="AH14" s="215">
        <f t="shared" si="26"/>
        <v>194089.15649999981</v>
      </c>
      <c r="AI14" s="212">
        <v>846821.73900000006</v>
      </c>
      <c r="AJ14" s="213">
        <v>793813.71490000002</v>
      </c>
      <c r="AK14" s="213">
        <f t="shared" si="27"/>
        <v>93.740356245153023</v>
      </c>
      <c r="AL14" s="213">
        <v>507856.97739999997</v>
      </c>
      <c r="AM14" s="213">
        <f t="shared" si="28"/>
        <v>59.972123294770526</v>
      </c>
      <c r="AN14" s="213">
        <v>1105209.8389999999</v>
      </c>
      <c r="AO14" s="213">
        <v>621484.60450000002</v>
      </c>
      <c r="AP14" s="213">
        <f t="shared" si="29"/>
        <v>56.232272150447258</v>
      </c>
      <c r="AQ14" s="213">
        <f t="shared" si="30"/>
        <v>30.51269093600817</v>
      </c>
      <c r="AR14" s="215">
        <f t="shared" si="31"/>
        <v>113627.62710000004</v>
      </c>
      <c r="AS14" s="212">
        <v>1727467.5650000002</v>
      </c>
      <c r="AT14" s="213">
        <v>1532559.6917000001</v>
      </c>
      <c r="AU14" s="213">
        <f t="shared" si="32"/>
        <v>88.717132683182967</v>
      </c>
      <c r="AV14" s="213">
        <v>1017977.9603</v>
      </c>
      <c r="AW14" s="213">
        <f t="shared" si="33"/>
        <v>58.928918894057489</v>
      </c>
      <c r="AX14" s="213">
        <v>1876730.9649999999</v>
      </c>
      <c r="AY14" s="213">
        <v>1084319.0467999999</v>
      </c>
      <c r="AZ14" s="213">
        <f t="shared" si="34"/>
        <v>57.777010505072582</v>
      </c>
      <c r="BA14" s="216">
        <f t="shared" si="35"/>
        <v>8.6405905977169368</v>
      </c>
      <c r="BB14" s="214">
        <f t="shared" si="36"/>
        <v>66341.086499999859</v>
      </c>
      <c r="BC14" s="217">
        <v>178059.86299999998</v>
      </c>
      <c r="BD14" s="216">
        <v>187246.26589999997</v>
      </c>
      <c r="BE14" s="216">
        <f t="shared" si="37"/>
        <v>105.1591654319087</v>
      </c>
      <c r="BF14" s="213">
        <v>162727.1624</v>
      </c>
      <c r="BG14" s="213">
        <f t="shared" si="38"/>
        <v>91.389019208669168</v>
      </c>
      <c r="BH14" s="213">
        <v>171843.663</v>
      </c>
      <c r="BI14" s="213">
        <v>179329.26549999998</v>
      </c>
      <c r="BJ14" s="213">
        <f t="shared" si="39"/>
        <v>104.35605385111</v>
      </c>
      <c r="BK14" s="213">
        <f t="shared" si="40"/>
        <v>-3.4910731117433187</v>
      </c>
      <c r="BL14" s="215">
        <f t="shared" si="41"/>
        <v>16602.103099999978</v>
      </c>
      <c r="BM14" s="212">
        <v>69550</v>
      </c>
      <c r="BN14" s="213">
        <v>78886.900000000009</v>
      </c>
      <c r="BO14" s="213">
        <f t="shared" si="42"/>
        <v>113.42473040977714</v>
      </c>
      <c r="BP14" s="213">
        <v>66248.100000000006</v>
      </c>
      <c r="BQ14" s="213">
        <f t="shared" si="43"/>
        <v>95.252480230050324</v>
      </c>
      <c r="BR14" s="213">
        <v>71550</v>
      </c>
      <c r="BS14" s="213">
        <v>62525.82</v>
      </c>
      <c r="BT14" s="213">
        <f t="shared" si="44"/>
        <v>87.387589098532487</v>
      </c>
      <c r="BU14" s="213">
        <f t="shared" si="45"/>
        <v>2.8756290438533512</v>
      </c>
      <c r="BV14" s="215">
        <f t="shared" si="46"/>
        <v>-3722.2800000000061</v>
      </c>
      <c r="BW14" s="212">
        <v>391682.54200000002</v>
      </c>
      <c r="BX14" s="213">
        <v>391833.80099999992</v>
      </c>
      <c r="BY14" s="213">
        <f t="shared" si="47"/>
        <v>100.03861775386453</v>
      </c>
      <c r="BZ14" s="218">
        <v>291702.73219999997</v>
      </c>
      <c r="CA14" s="213">
        <f t="shared" si="48"/>
        <v>74.474274679314135</v>
      </c>
      <c r="CB14" s="218">
        <v>372625.89299999998</v>
      </c>
      <c r="CC14" s="213">
        <v>292943.35199999996</v>
      </c>
      <c r="CD14" s="205">
        <f t="shared" si="49"/>
        <v>78.615940948580288</v>
      </c>
      <c r="CE14" s="205">
        <f t="shared" si="50"/>
        <v>-4.8653301989650686</v>
      </c>
      <c r="CF14" s="219">
        <f t="shared" si="51"/>
        <v>1240.6197999999858</v>
      </c>
      <c r="CG14" s="212">
        <v>793562.1</v>
      </c>
      <c r="CH14" s="213">
        <v>798872.97829999996</v>
      </c>
      <c r="CI14" s="213">
        <f t="shared" si="52"/>
        <v>100.66924545665677</v>
      </c>
      <c r="CJ14" s="213">
        <v>631362.01370000001</v>
      </c>
      <c r="CK14" s="213">
        <f t="shared" si="53"/>
        <v>79.560504930868049</v>
      </c>
      <c r="CL14" s="213">
        <v>852212.6</v>
      </c>
      <c r="CM14" s="213">
        <v>670130.50529999996</v>
      </c>
      <c r="CN14" s="213">
        <f t="shared" si="54"/>
        <v>78.634193545131808</v>
      </c>
      <c r="CO14" s="213">
        <v>376813.1</v>
      </c>
      <c r="CP14" s="213">
        <v>276117.4019</v>
      </c>
      <c r="CQ14" s="213">
        <f t="shared" si="55"/>
        <v>73.277017677994749</v>
      </c>
      <c r="CR14" s="213">
        <f t="shared" si="56"/>
        <v>7.3907889502283268</v>
      </c>
      <c r="CS14" s="215">
        <f t="shared" si="57"/>
        <v>38768.49159999995</v>
      </c>
    </row>
    <row r="15" spans="2:97" s="140" customFormat="1" ht="34.5" customHeight="1" x14ac:dyDescent="0.25">
      <c r="B15" s="210">
        <v>9</v>
      </c>
      <c r="C15" s="211" t="s">
        <v>52</v>
      </c>
      <c r="D15" s="212">
        <v>19509549.622500002</v>
      </c>
      <c r="E15" s="213">
        <v>14842137.331</v>
      </c>
      <c r="F15" s="213">
        <f t="shared" si="7"/>
        <v>76.076268382345631</v>
      </c>
      <c r="G15" s="213">
        <v>10208731.284699999</v>
      </c>
      <c r="H15" s="213">
        <f t="shared" si="8"/>
        <v>52.326842404021768</v>
      </c>
      <c r="I15" s="213">
        <v>20142299.684999999</v>
      </c>
      <c r="J15" s="213">
        <v>12153303.241900001</v>
      </c>
      <c r="K15" s="213">
        <f t="shared" si="9"/>
        <v>60.337217854774472</v>
      </c>
      <c r="L15" s="213">
        <f t="shared" si="10"/>
        <v>3.2432838007201212</v>
      </c>
      <c r="M15" s="213">
        <f t="shared" si="11"/>
        <v>1944571.9572000019</v>
      </c>
      <c r="N15" s="214">
        <v>7625835.6853018366</v>
      </c>
      <c r="O15" s="212">
        <v>3741448.4164999994</v>
      </c>
      <c r="P15" s="213">
        <v>4099400.6116999998</v>
      </c>
      <c r="Q15" s="213">
        <f t="shared" si="12"/>
        <v>109.56720914877273</v>
      </c>
      <c r="R15" s="213">
        <v>2802507.416900001</v>
      </c>
      <c r="S15" s="213">
        <f t="shared" si="13"/>
        <v>74.904344652749572</v>
      </c>
      <c r="T15" s="213">
        <v>4315689.6310000001</v>
      </c>
      <c r="U15" s="213">
        <v>3353603.3086000006</v>
      </c>
      <c r="V15" s="213">
        <f t="shared" si="14"/>
        <v>77.707240217432599</v>
      </c>
      <c r="W15" s="213">
        <f t="shared" si="15"/>
        <v>15.348099200501196</v>
      </c>
      <c r="X15" s="215">
        <f t="shared" si="16"/>
        <v>551095.89169999957</v>
      </c>
      <c r="Y15" s="212">
        <f t="shared" si="17"/>
        <v>2476902.7694999995</v>
      </c>
      <c r="Z15" s="213">
        <f t="shared" si="18"/>
        <v>2543524.2259</v>
      </c>
      <c r="AA15" s="213">
        <f t="shared" si="19"/>
        <v>102.6897081799238</v>
      </c>
      <c r="AB15" s="213">
        <f t="shared" si="20"/>
        <v>1809783.2530000007</v>
      </c>
      <c r="AC15" s="213">
        <f t="shared" si="21"/>
        <v>73.066382551840462</v>
      </c>
      <c r="AD15" s="213">
        <f t="shared" si="22"/>
        <v>2779536.2489999998</v>
      </c>
      <c r="AE15" s="213">
        <f t="shared" si="23"/>
        <v>2098273.0317000006</v>
      </c>
      <c r="AF15" s="213">
        <f t="shared" si="24"/>
        <v>75.490040198428829</v>
      </c>
      <c r="AG15" s="213">
        <f t="shared" si="25"/>
        <v>12.218222016082265</v>
      </c>
      <c r="AH15" s="215">
        <f t="shared" si="26"/>
        <v>288489.77869999991</v>
      </c>
      <c r="AI15" s="212">
        <v>347777.91499999963</v>
      </c>
      <c r="AJ15" s="213">
        <v>363996.04439999966</v>
      </c>
      <c r="AK15" s="213">
        <f t="shared" si="27"/>
        <v>104.66335805135873</v>
      </c>
      <c r="AL15" s="213">
        <v>218311.39880000081</v>
      </c>
      <c r="AM15" s="213">
        <f t="shared" si="28"/>
        <v>62.773220892994608</v>
      </c>
      <c r="AN15" s="213">
        <v>434618.44199999969</v>
      </c>
      <c r="AO15" s="213">
        <v>302805.66740000056</v>
      </c>
      <c r="AP15" s="213">
        <f t="shared" si="29"/>
        <v>69.671610345517905</v>
      </c>
      <c r="AQ15" s="213">
        <f t="shared" si="30"/>
        <v>24.970109732241099</v>
      </c>
      <c r="AR15" s="215">
        <f t="shared" si="31"/>
        <v>84494.268599999748</v>
      </c>
      <c r="AS15" s="212">
        <v>804070.68199999991</v>
      </c>
      <c r="AT15" s="213">
        <v>867984.22859999991</v>
      </c>
      <c r="AU15" s="213">
        <f t="shared" si="32"/>
        <v>107.94874729682036</v>
      </c>
      <c r="AV15" s="213">
        <v>555998.83550000004</v>
      </c>
      <c r="AW15" s="213">
        <f t="shared" si="33"/>
        <v>69.148005013320471</v>
      </c>
      <c r="AX15" s="213">
        <v>830282.8870000001</v>
      </c>
      <c r="AY15" s="213">
        <v>634230.29059999995</v>
      </c>
      <c r="AZ15" s="213">
        <f t="shared" si="34"/>
        <v>76.387253131473955</v>
      </c>
      <c r="BA15" s="216">
        <f t="shared" si="35"/>
        <v>3.2599379117767882</v>
      </c>
      <c r="BB15" s="214">
        <f t="shared" si="36"/>
        <v>78231.455099999905</v>
      </c>
      <c r="BC15" s="217">
        <v>115011.91800000001</v>
      </c>
      <c r="BD15" s="216">
        <v>131787.08299999998</v>
      </c>
      <c r="BE15" s="216">
        <f t="shared" si="37"/>
        <v>114.58558842571426</v>
      </c>
      <c r="BF15" s="213">
        <v>110155.78749999999</v>
      </c>
      <c r="BG15" s="213">
        <f t="shared" si="38"/>
        <v>95.777715401633415</v>
      </c>
      <c r="BH15" s="213">
        <v>129520.14</v>
      </c>
      <c r="BI15" s="213">
        <v>113191.85250000001</v>
      </c>
      <c r="BJ15" s="213">
        <f t="shared" si="39"/>
        <v>87.393244401990316</v>
      </c>
      <c r="BK15" s="213">
        <f t="shared" si="40"/>
        <v>12.614537912497028</v>
      </c>
      <c r="BL15" s="215">
        <f t="shared" si="41"/>
        <v>3036.0650000000169</v>
      </c>
      <c r="BM15" s="212">
        <v>49541</v>
      </c>
      <c r="BN15" s="213">
        <v>48140.1</v>
      </c>
      <c r="BO15" s="213">
        <f t="shared" si="42"/>
        <v>97.172241173977099</v>
      </c>
      <c r="BP15" s="213">
        <v>40787.1</v>
      </c>
      <c r="BQ15" s="213">
        <f t="shared" si="43"/>
        <v>82.329989301790434</v>
      </c>
      <c r="BR15" s="213">
        <v>42600</v>
      </c>
      <c r="BS15" s="213">
        <v>37553.199999999997</v>
      </c>
      <c r="BT15" s="213">
        <f t="shared" si="44"/>
        <v>88.153051643192484</v>
      </c>
      <c r="BU15" s="213">
        <f t="shared" si="45"/>
        <v>-14.010617468359541</v>
      </c>
      <c r="BV15" s="215">
        <f t="shared" si="46"/>
        <v>-3233.9000000000015</v>
      </c>
      <c r="BW15" s="212">
        <v>1160501.2545</v>
      </c>
      <c r="BX15" s="213">
        <v>1131616.7699</v>
      </c>
      <c r="BY15" s="213">
        <f t="shared" si="47"/>
        <v>97.511033746150929</v>
      </c>
      <c r="BZ15" s="218">
        <v>884530.13119999995</v>
      </c>
      <c r="CA15" s="213">
        <f t="shared" si="48"/>
        <v>76.219661785811539</v>
      </c>
      <c r="CB15" s="218">
        <v>1342514.78</v>
      </c>
      <c r="CC15" s="213">
        <v>1010492.0212000001</v>
      </c>
      <c r="CD15" s="205">
        <f t="shared" si="49"/>
        <v>75.26859564257461</v>
      </c>
      <c r="CE15" s="205">
        <f t="shared" si="50"/>
        <v>15.684043838317095</v>
      </c>
      <c r="CF15" s="219">
        <f t="shared" si="51"/>
        <v>125961.89000000013</v>
      </c>
      <c r="CG15" s="212">
        <v>628696.20199999993</v>
      </c>
      <c r="CH15" s="213">
        <v>733283.85790000006</v>
      </c>
      <c r="CI15" s="213">
        <f t="shared" si="52"/>
        <v>116.63564302874541</v>
      </c>
      <c r="CJ15" s="213">
        <v>500751.02010000002</v>
      </c>
      <c r="CK15" s="213">
        <f t="shared" si="53"/>
        <v>79.649124411284433</v>
      </c>
      <c r="CL15" s="213">
        <v>634779.61</v>
      </c>
      <c r="CM15" s="213">
        <v>537561.90629999992</v>
      </c>
      <c r="CN15" s="213">
        <f t="shared" si="54"/>
        <v>84.684809945297374</v>
      </c>
      <c r="CO15" s="213">
        <v>334640.41000000003</v>
      </c>
      <c r="CP15" s="213">
        <v>287982.76030000002</v>
      </c>
      <c r="CQ15" s="213">
        <f t="shared" si="55"/>
        <v>86.057377320330204</v>
      </c>
      <c r="CR15" s="213">
        <f t="shared" si="56"/>
        <v>0.96762283287978335</v>
      </c>
      <c r="CS15" s="215">
        <f t="shared" si="57"/>
        <v>36810.886199999892</v>
      </c>
    </row>
    <row r="16" spans="2:97" s="140" customFormat="1" ht="34.5" customHeight="1" x14ac:dyDescent="0.25">
      <c r="B16" s="210">
        <v>10</v>
      </c>
      <c r="C16" s="211" t="s">
        <v>53</v>
      </c>
      <c r="D16" s="212">
        <v>4168533.8769000005</v>
      </c>
      <c r="E16" s="213">
        <v>4344912.3512000004</v>
      </c>
      <c r="F16" s="213">
        <f t="shared" si="7"/>
        <v>104.23118725932406</v>
      </c>
      <c r="G16" s="213">
        <v>3117215.1726333336</v>
      </c>
      <c r="H16" s="213">
        <f t="shared" si="8"/>
        <v>74.779653103155368</v>
      </c>
      <c r="I16" s="213">
        <v>4573324.7711000005</v>
      </c>
      <c r="J16" s="213">
        <v>3483230.1765000001</v>
      </c>
      <c r="K16" s="213">
        <f t="shared" si="9"/>
        <v>76.164067737139845</v>
      </c>
      <c r="L16" s="213">
        <f t="shared" si="10"/>
        <v>9.7106298318254289</v>
      </c>
      <c r="M16" s="213">
        <f t="shared" si="11"/>
        <v>366015.00386666646</v>
      </c>
      <c r="N16" s="214">
        <v>2381511.8820383013</v>
      </c>
      <c r="O16" s="212">
        <v>1324912.6531</v>
      </c>
      <c r="P16" s="213">
        <v>1499101.1142</v>
      </c>
      <c r="Q16" s="213">
        <f t="shared" si="12"/>
        <v>113.14716564087736</v>
      </c>
      <c r="R16" s="213">
        <v>992890.30330000003</v>
      </c>
      <c r="S16" s="213">
        <f t="shared" si="13"/>
        <v>74.940057442795066</v>
      </c>
      <c r="T16" s="213">
        <v>1468420.8091000002</v>
      </c>
      <c r="U16" s="213">
        <v>1141255.7115</v>
      </c>
      <c r="V16" s="213">
        <f t="shared" si="14"/>
        <v>77.719935894907351</v>
      </c>
      <c r="W16" s="213">
        <f t="shared" si="15"/>
        <v>10.831518263805776</v>
      </c>
      <c r="X16" s="215">
        <f t="shared" si="16"/>
        <v>148365.40819999995</v>
      </c>
      <c r="Y16" s="212">
        <f t="shared" si="17"/>
        <v>973503.44009999989</v>
      </c>
      <c r="Z16" s="213">
        <f t="shared" si="18"/>
        <v>1044970.0134000001</v>
      </c>
      <c r="AA16" s="213">
        <f t="shared" si="19"/>
        <v>107.34117316448916</v>
      </c>
      <c r="AB16" s="213">
        <f t="shared" si="20"/>
        <v>722331.4299000001</v>
      </c>
      <c r="AC16" s="213">
        <f t="shared" si="21"/>
        <v>74.199165626554034</v>
      </c>
      <c r="AD16" s="213">
        <f t="shared" si="22"/>
        <v>1082409.3721</v>
      </c>
      <c r="AE16" s="213">
        <f t="shared" si="23"/>
        <v>801145.3983</v>
      </c>
      <c r="AF16" s="213">
        <f t="shared" si="24"/>
        <v>74.015009380941038</v>
      </c>
      <c r="AG16" s="213">
        <f t="shared" si="25"/>
        <v>11.187010493646852</v>
      </c>
      <c r="AH16" s="215">
        <f t="shared" si="26"/>
        <v>78813.968399999896</v>
      </c>
      <c r="AI16" s="212">
        <v>174318.1</v>
      </c>
      <c r="AJ16" s="213">
        <v>190667.34100000001</v>
      </c>
      <c r="AK16" s="213">
        <f t="shared" si="27"/>
        <v>109.37896925218897</v>
      </c>
      <c r="AL16" s="213">
        <v>100784.613</v>
      </c>
      <c r="AM16" s="213">
        <f t="shared" si="28"/>
        <v>57.816493525342459</v>
      </c>
      <c r="AN16" s="213">
        <v>202082</v>
      </c>
      <c r="AO16" s="213">
        <v>140943.595</v>
      </c>
      <c r="AP16" s="213">
        <f t="shared" si="29"/>
        <v>69.745744301818064</v>
      </c>
      <c r="AQ16" s="213">
        <f t="shared" si="30"/>
        <v>15.927146980147214</v>
      </c>
      <c r="AR16" s="215">
        <f t="shared" si="31"/>
        <v>40158.982000000004</v>
      </c>
      <c r="AS16" s="212">
        <v>346922.74</v>
      </c>
      <c r="AT16" s="213">
        <v>368716.71609999996</v>
      </c>
      <c r="AU16" s="213">
        <f t="shared" si="32"/>
        <v>106.28208346907439</v>
      </c>
      <c r="AV16" s="213">
        <v>233003.1251</v>
      </c>
      <c r="AW16" s="213">
        <f t="shared" si="33"/>
        <v>67.162828559465439</v>
      </c>
      <c r="AX16" s="213">
        <v>378660.20010000002</v>
      </c>
      <c r="AY16" s="213">
        <v>237499.80480000001</v>
      </c>
      <c r="AZ16" s="213">
        <f t="shared" si="34"/>
        <v>62.721089973881305</v>
      </c>
      <c r="BA16" s="216">
        <f t="shared" si="35"/>
        <v>9.1482789799250526</v>
      </c>
      <c r="BB16" s="214">
        <f t="shared" si="36"/>
        <v>4496.6797000000079</v>
      </c>
      <c r="BC16" s="217">
        <v>40151.851999999999</v>
      </c>
      <c r="BD16" s="216">
        <v>49804.284</v>
      </c>
      <c r="BE16" s="216">
        <f t="shared" si="37"/>
        <v>124.03981764029217</v>
      </c>
      <c r="BF16" s="213">
        <v>38676.660499999998</v>
      </c>
      <c r="BG16" s="213">
        <f t="shared" si="38"/>
        <v>96.325968973984061</v>
      </c>
      <c r="BH16" s="213">
        <v>42590.351999999999</v>
      </c>
      <c r="BI16" s="213">
        <v>45699.698499999999</v>
      </c>
      <c r="BJ16" s="213">
        <f t="shared" si="39"/>
        <v>107.30058887515182</v>
      </c>
      <c r="BK16" s="213">
        <f t="shared" si="40"/>
        <v>6.0731943323560671</v>
      </c>
      <c r="BL16" s="215">
        <f t="shared" si="41"/>
        <v>7023.0380000000005</v>
      </c>
      <c r="BM16" s="212">
        <v>7615</v>
      </c>
      <c r="BN16" s="213">
        <v>13547.3</v>
      </c>
      <c r="BO16" s="213">
        <f t="shared" si="42"/>
        <v>177.90282337491792</v>
      </c>
      <c r="BP16" s="213">
        <v>11432.5</v>
      </c>
      <c r="BQ16" s="213">
        <f t="shared" si="43"/>
        <v>150.13131976362442</v>
      </c>
      <c r="BR16" s="213">
        <v>7215</v>
      </c>
      <c r="BS16" s="213">
        <v>9806.4</v>
      </c>
      <c r="BT16" s="213">
        <f t="shared" si="44"/>
        <v>135.9168399168399</v>
      </c>
      <c r="BU16" s="213">
        <f t="shared" si="45"/>
        <v>-5.2527905449770174</v>
      </c>
      <c r="BV16" s="215">
        <f t="shared" si="46"/>
        <v>-1626.1000000000004</v>
      </c>
      <c r="BW16" s="212">
        <v>404495.74809999997</v>
      </c>
      <c r="BX16" s="213">
        <v>422234.37229999999</v>
      </c>
      <c r="BY16" s="213">
        <f t="shared" si="47"/>
        <v>104.38536728341943</v>
      </c>
      <c r="BZ16" s="218">
        <v>338434.53130000003</v>
      </c>
      <c r="CA16" s="213">
        <f t="shared" si="48"/>
        <v>83.668254336342699</v>
      </c>
      <c r="CB16" s="218">
        <v>451861.82000000007</v>
      </c>
      <c r="CC16" s="213">
        <v>367195.89999999997</v>
      </c>
      <c r="CD16" s="205">
        <f t="shared" si="49"/>
        <v>81.262873681162063</v>
      </c>
      <c r="CE16" s="205">
        <f t="shared" si="50"/>
        <v>11.709906005808051</v>
      </c>
      <c r="CF16" s="219">
        <f t="shared" si="51"/>
        <v>28761.368699999934</v>
      </c>
      <c r="CG16" s="212">
        <v>201135.53599999999</v>
      </c>
      <c r="CH16" s="213">
        <v>236432.54680000004</v>
      </c>
      <c r="CI16" s="213">
        <f t="shared" si="52"/>
        <v>117.54886854006745</v>
      </c>
      <c r="CJ16" s="213">
        <v>165784.42539999998</v>
      </c>
      <c r="CK16" s="213">
        <f t="shared" si="53"/>
        <v>82.424234273549743</v>
      </c>
      <c r="CL16" s="213">
        <v>251163.628</v>
      </c>
      <c r="CM16" s="213">
        <v>191720.98269999999</v>
      </c>
      <c r="CN16" s="213">
        <f t="shared" si="54"/>
        <v>76.333099751210781</v>
      </c>
      <c r="CO16" s="213">
        <v>76529.5</v>
      </c>
      <c r="CP16" s="213">
        <v>55292.993799999997</v>
      </c>
      <c r="CQ16" s="213">
        <f t="shared" si="55"/>
        <v>72.250561940166861</v>
      </c>
      <c r="CR16" s="213">
        <f t="shared" si="56"/>
        <v>24.87282605297554</v>
      </c>
      <c r="CS16" s="215">
        <f t="shared" si="57"/>
        <v>25936.557300000015</v>
      </c>
    </row>
    <row r="17" spans="2:97" s="140" customFormat="1" ht="34.5" customHeight="1" thickBot="1" x14ac:dyDescent="0.3">
      <c r="B17" s="220">
        <v>11</v>
      </c>
      <c r="C17" s="221" t="s">
        <v>54</v>
      </c>
      <c r="D17" s="222">
        <v>9797619.6999999993</v>
      </c>
      <c r="E17" s="223">
        <v>9611821</v>
      </c>
      <c r="F17" s="223">
        <f t="shared" si="7"/>
        <v>98.103634293949995</v>
      </c>
      <c r="G17" s="223">
        <v>7123863.5999999996</v>
      </c>
      <c r="H17" s="223">
        <f t="shared" si="8"/>
        <v>72.710146118449572</v>
      </c>
      <c r="I17" s="223">
        <v>10139533.587200001</v>
      </c>
      <c r="J17" s="223">
        <v>7919812.2511</v>
      </c>
      <c r="K17" s="223">
        <f t="shared" si="9"/>
        <v>78.108250078660973</v>
      </c>
      <c r="L17" s="223">
        <f t="shared" si="10"/>
        <v>3.4897648374737571</v>
      </c>
      <c r="M17" s="223">
        <f t="shared" si="11"/>
        <v>795948.65110000037</v>
      </c>
      <c r="N17" s="224">
        <v>6014914.9946513856</v>
      </c>
      <c r="O17" s="222">
        <v>2176298.9</v>
      </c>
      <c r="P17" s="223">
        <v>2111437.1999999997</v>
      </c>
      <c r="Q17" s="223">
        <f t="shared" si="12"/>
        <v>97.019632735190925</v>
      </c>
      <c r="R17" s="223">
        <v>1431630.2000000002</v>
      </c>
      <c r="S17" s="223">
        <f t="shared" si="13"/>
        <v>65.782792979401876</v>
      </c>
      <c r="T17" s="223">
        <v>2394053.4</v>
      </c>
      <c r="U17" s="223">
        <v>1710436.8819000002</v>
      </c>
      <c r="V17" s="223">
        <f t="shared" si="14"/>
        <v>71.445226823261336</v>
      </c>
      <c r="W17" s="223">
        <f t="shared" si="15"/>
        <v>10.005725775995217</v>
      </c>
      <c r="X17" s="224">
        <f t="shared" si="16"/>
        <v>278806.68189999997</v>
      </c>
      <c r="Y17" s="222">
        <f t="shared" si="17"/>
        <v>1470288.4</v>
      </c>
      <c r="Z17" s="223">
        <f t="shared" si="18"/>
        <v>1447543.7</v>
      </c>
      <c r="AA17" s="223">
        <f t="shared" si="19"/>
        <v>98.453044994437832</v>
      </c>
      <c r="AB17" s="223">
        <f t="shared" si="20"/>
        <v>1011459.4</v>
      </c>
      <c r="AC17" s="223">
        <f t="shared" si="21"/>
        <v>68.793265321279833</v>
      </c>
      <c r="AD17" s="223">
        <f t="shared" si="22"/>
        <v>1740384.4</v>
      </c>
      <c r="AE17" s="223">
        <f t="shared" si="23"/>
        <v>1206660.3986000002</v>
      </c>
      <c r="AF17" s="223">
        <f t="shared" si="24"/>
        <v>69.332981759661848</v>
      </c>
      <c r="AG17" s="223">
        <f t="shared" si="25"/>
        <v>18.37027347831895</v>
      </c>
      <c r="AH17" s="224">
        <f t="shared" si="26"/>
        <v>195200.99860000017</v>
      </c>
      <c r="AI17" s="222">
        <v>486271.9</v>
      </c>
      <c r="AJ17" s="223">
        <v>445465.89999999997</v>
      </c>
      <c r="AK17" s="223">
        <f t="shared" si="27"/>
        <v>91.608398511203291</v>
      </c>
      <c r="AL17" s="223">
        <v>280027.2</v>
      </c>
      <c r="AM17" s="223">
        <f t="shared" si="28"/>
        <v>57.58654777296406</v>
      </c>
      <c r="AN17" s="223">
        <v>617119.20000000007</v>
      </c>
      <c r="AO17" s="223">
        <v>376538.90149999998</v>
      </c>
      <c r="AP17" s="223">
        <f t="shared" si="29"/>
        <v>61.015586859070325</v>
      </c>
      <c r="AQ17" s="223">
        <f t="shared" si="30"/>
        <v>26.908258527790736</v>
      </c>
      <c r="AR17" s="224">
        <f t="shared" si="31"/>
        <v>96511.701499999966</v>
      </c>
      <c r="AS17" s="222">
        <v>721334.5</v>
      </c>
      <c r="AT17" s="223">
        <v>680397</v>
      </c>
      <c r="AU17" s="223">
        <f t="shared" si="32"/>
        <v>94.324755020035781</v>
      </c>
      <c r="AV17" s="223">
        <v>480962.7</v>
      </c>
      <c r="AW17" s="223">
        <f t="shared" si="33"/>
        <v>66.676791419237531</v>
      </c>
      <c r="AX17" s="223">
        <v>792236.29999999993</v>
      </c>
      <c r="AY17" s="223">
        <v>522470.28960000008</v>
      </c>
      <c r="AZ17" s="223">
        <f t="shared" si="34"/>
        <v>65.948794520018851</v>
      </c>
      <c r="BA17" s="223">
        <f t="shared" si="35"/>
        <v>9.829253973018055</v>
      </c>
      <c r="BB17" s="224">
        <f t="shared" si="36"/>
        <v>41507.589600000065</v>
      </c>
      <c r="BC17" s="222">
        <v>100513</v>
      </c>
      <c r="BD17" s="223">
        <v>140876.20000000001</v>
      </c>
      <c r="BE17" s="223">
        <f t="shared" si="37"/>
        <v>140.15719359684817</v>
      </c>
      <c r="BF17" s="223">
        <v>116551.7</v>
      </c>
      <c r="BG17" s="223">
        <f t="shared" si="38"/>
        <v>115.95684140359954</v>
      </c>
      <c r="BH17" s="223">
        <v>136599.4</v>
      </c>
      <c r="BI17" s="223">
        <v>150116.39050000004</v>
      </c>
      <c r="BJ17" s="223">
        <f t="shared" si="39"/>
        <v>109.89535129729708</v>
      </c>
      <c r="BK17" s="223">
        <f t="shared" si="40"/>
        <v>35.902221603175718</v>
      </c>
      <c r="BL17" s="224">
        <f t="shared" si="41"/>
        <v>33564.690500000041</v>
      </c>
      <c r="BM17" s="222">
        <v>38070.199999999997</v>
      </c>
      <c r="BN17" s="223">
        <v>45731.8</v>
      </c>
      <c r="BO17" s="223">
        <f t="shared" si="42"/>
        <v>120.12492710834198</v>
      </c>
      <c r="BP17" s="223">
        <v>39145.5</v>
      </c>
      <c r="BQ17" s="223">
        <f t="shared" si="43"/>
        <v>102.82451891505693</v>
      </c>
      <c r="BR17" s="223">
        <v>40100</v>
      </c>
      <c r="BS17" s="223">
        <v>29525.800000000003</v>
      </c>
      <c r="BT17" s="223">
        <f t="shared" si="44"/>
        <v>73.63042394014964</v>
      </c>
      <c r="BU17" s="223">
        <f t="shared" si="45"/>
        <v>5.3317292790686821</v>
      </c>
      <c r="BV17" s="224">
        <f t="shared" si="46"/>
        <v>-9619.6999999999971</v>
      </c>
      <c r="BW17" s="222">
        <v>124098.8</v>
      </c>
      <c r="BX17" s="223">
        <v>135072.79999999999</v>
      </c>
      <c r="BY17" s="223">
        <f t="shared" si="47"/>
        <v>108.84295416232872</v>
      </c>
      <c r="BZ17" s="223">
        <v>94772.3</v>
      </c>
      <c r="CA17" s="223">
        <f t="shared" si="48"/>
        <v>76.368425802666906</v>
      </c>
      <c r="CB17" s="225">
        <v>154329.5</v>
      </c>
      <c r="CC17" s="223">
        <v>128009.01699999999</v>
      </c>
      <c r="CD17" s="226">
        <f t="shared" si="49"/>
        <v>82.945267755030628</v>
      </c>
      <c r="CE17" s="226">
        <f t="shared" si="50"/>
        <v>24.360187205678045</v>
      </c>
      <c r="CF17" s="227">
        <f t="shared" si="51"/>
        <v>33236.71699999999</v>
      </c>
      <c r="CG17" s="228">
        <v>451167.6</v>
      </c>
      <c r="CH17" s="229">
        <v>457934.7</v>
      </c>
      <c r="CI17" s="229">
        <f t="shared" si="52"/>
        <v>101.49990823809156</v>
      </c>
      <c r="CJ17" s="229">
        <v>354630.5</v>
      </c>
      <c r="CK17" s="229">
        <f t="shared" si="53"/>
        <v>78.60282963581605</v>
      </c>
      <c r="CL17" s="229">
        <v>431060</v>
      </c>
      <c r="CM17" s="229">
        <v>359317.94429999997</v>
      </c>
      <c r="CN17" s="229">
        <f t="shared" si="54"/>
        <v>83.356828353361479</v>
      </c>
      <c r="CO17" s="229">
        <v>139000</v>
      </c>
      <c r="CP17" s="229">
        <v>107428.8153</v>
      </c>
      <c r="CQ17" s="229">
        <f t="shared" si="55"/>
        <v>77.286917482014388</v>
      </c>
      <c r="CR17" s="229">
        <f t="shared" si="56"/>
        <v>-4.4567916667774767</v>
      </c>
      <c r="CS17" s="230">
        <f t="shared" si="57"/>
        <v>4687.4442999999737</v>
      </c>
    </row>
    <row r="18" spans="2:97" s="140" customFormat="1" ht="46.5" customHeight="1" thickBot="1" x14ac:dyDescent="0.3">
      <c r="B18" s="180"/>
      <c r="C18" s="181" t="s">
        <v>55</v>
      </c>
      <c r="D18" s="182">
        <f>SUM(D7:D17)</f>
        <v>284370888.59584045</v>
      </c>
      <c r="E18" s="183">
        <f>SUM(E7:E17)</f>
        <v>266388774.57204041</v>
      </c>
      <c r="F18" s="183">
        <f t="shared" si="7"/>
        <v>93.676527821609426</v>
      </c>
      <c r="G18" s="183">
        <f>SUM(G7:G17)</f>
        <v>194541220.59242311</v>
      </c>
      <c r="H18" s="183">
        <f t="shared" si="8"/>
        <v>68.411088614950685</v>
      </c>
      <c r="I18" s="183">
        <f>SUM(I7:I17)</f>
        <v>340941149.01958084</v>
      </c>
      <c r="J18" s="183">
        <f t="shared" ref="J18" si="58">SUM(J7:J17)</f>
        <v>220394939.52240896</v>
      </c>
      <c r="K18" s="183">
        <f t="shared" si="9"/>
        <v>64.643103408368958</v>
      </c>
      <c r="L18" s="183">
        <f t="shared" si="10"/>
        <v>19.893126438881154</v>
      </c>
      <c r="M18" s="183">
        <f>SUM(M7:M17)</f>
        <v>25853718.929985844</v>
      </c>
      <c r="N18" s="184">
        <f t="shared" ref="N18:R18" si="59">SUM(N7:N17)</f>
        <v>98205579.127803952</v>
      </c>
      <c r="O18" s="182">
        <f>SUM(O7:O17)</f>
        <v>104146883.99160001</v>
      </c>
      <c r="P18" s="183">
        <f t="shared" si="59"/>
        <v>114540455.78649999</v>
      </c>
      <c r="Q18" s="183">
        <f t="shared" si="12"/>
        <v>109.97972420926034</v>
      </c>
      <c r="R18" s="183">
        <f t="shared" si="59"/>
        <v>80438782.533500001</v>
      </c>
      <c r="S18" s="183">
        <f t="shared" si="13"/>
        <v>77.23589938608994</v>
      </c>
      <c r="T18" s="183">
        <f t="shared" ref="T18" si="60">SUM(T7:T17)</f>
        <v>136800361.22010002</v>
      </c>
      <c r="U18" s="183">
        <f t="shared" ref="U18" si="61">SUM(U7:U17)</f>
        <v>102634013.15278329</v>
      </c>
      <c r="V18" s="183">
        <f t="shared" si="14"/>
        <v>75.024665313313022</v>
      </c>
      <c r="W18" s="183">
        <f t="shared" si="15"/>
        <v>31.353292558549981</v>
      </c>
      <c r="X18" s="184">
        <f>SUM(X7:X17)</f>
        <v>22195230.619283292</v>
      </c>
      <c r="Y18" s="182">
        <f>SUM(Y7:Y17)</f>
        <v>69110272.285600007</v>
      </c>
      <c r="Z18" s="183">
        <f t="shared" ref="Z18" si="62">SUM(Z7:Z17)</f>
        <v>78072304.247600004</v>
      </c>
      <c r="AA18" s="183">
        <f t="shared" si="19"/>
        <v>112.96772775682922</v>
      </c>
      <c r="AB18" s="183">
        <f>SUM(AB7:AB17)</f>
        <v>52848235.379000001</v>
      </c>
      <c r="AC18" s="183">
        <f t="shared" si="21"/>
        <v>76.469435919168831</v>
      </c>
      <c r="AD18" s="183">
        <f>SUM(AD7:AD17)</f>
        <v>84470308.196099997</v>
      </c>
      <c r="AE18" s="183">
        <f>AO18+AY18+BI18+BS18+CC18</f>
        <v>66092965.33108329</v>
      </c>
      <c r="AF18" s="183">
        <f t="shared" si="24"/>
        <v>78.244020582530339</v>
      </c>
      <c r="AG18" s="183">
        <f t="shared" si="25"/>
        <v>22.225402103791808</v>
      </c>
      <c r="AH18" s="184">
        <f>SUM(AH7:AH17)</f>
        <v>13244729.952083297</v>
      </c>
      <c r="AI18" s="182">
        <f>SUM(AI7:AI17)</f>
        <v>21072047.709000003</v>
      </c>
      <c r="AJ18" s="183">
        <f t="shared" ref="AJ18:AL18" si="63">SUM(AJ7:AJ17)</f>
        <v>21976256.383199997</v>
      </c>
      <c r="AK18" s="183">
        <f t="shared" si="27"/>
        <v>104.2910337271769</v>
      </c>
      <c r="AL18" s="183">
        <f t="shared" si="63"/>
        <v>13532424.051899999</v>
      </c>
      <c r="AM18" s="183">
        <f t="shared" si="28"/>
        <v>64.219786509501006</v>
      </c>
      <c r="AN18" s="183">
        <f>SUM(AN7:AN17)</f>
        <v>29879053.645999994</v>
      </c>
      <c r="AO18" s="183">
        <f t="shared" ref="AO18" si="64">SUM(AO7:AO17)</f>
        <v>20924298.725783292</v>
      </c>
      <c r="AP18" s="183">
        <f t="shared" si="29"/>
        <v>70.029991490659199</v>
      </c>
      <c r="AQ18" s="183">
        <f t="shared" si="30"/>
        <v>41.794732332721821</v>
      </c>
      <c r="AR18" s="184">
        <f t="shared" si="31"/>
        <v>7391874.6738832928</v>
      </c>
      <c r="AS18" s="182">
        <f>SUM(AS7:AS17)</f>
        <v>27027135.189000003</v>
      </c>
      <c r="AT18" s="183">
        <f>SUM(AT7:AT17)</f>
        <v>26393759.158899996</v>
      </c>
      <c r="AU18" s="183">
        <f t="shared" si="32"/>
        <v>97.656518067228276</v>
      </c>
      <c r="AV18" s="183">
        <f>SUM(AV7:AV17)</f>
        <v>17388835.167700004</v>
      </c>
      <c r="AW18" s="183">
        <f t="shared" si="33"/>
        <v>64.338432638532964</v>
      </c>
      <c r="AX18" s="183">
        <f>SUM(AX7:AX17)</f>
        <v>29211591.467100002</v>
      </c>
      <c r="AY18" s="183">
        <f>SUM(AY7:AY17)</f>
        <v>18897212.382399995</v>
      </c>
      <c r="AZ18" s="183">
        <f t="shared" si="34"/>
        <v>64.690800580595777</v>
      </c>
      <c r="BA18" s="183">
        <f t="shared" si="35"/>
        <v>8.0824558830381363</v>
      </c>
      <c r="BB18" s="184">
        <f t="shared" si="36"/>
        <v>1508377.214699991</v>
      </c>
      <c r="BC18" s="185">
        <f>SUM(BC7:BC17)</f>
        <v>13846204.742999999</v>
      </c>
      <c r="BD18" s="186">
        <f t="shared" ref="BD18" si="65">SUM(BD7:BD17)</f>
        <v>22356875.21140001</v>
      </c>
      <c r="BE18" s="186">
        <f t="shared" si="37"/>
        <v>161.4657274420459</v>
      </c>
      <c r="BF18" s="186">
        <f>SUM(BF7:BF17)</f>
        <v>16334979.245999999</v>
      </c>
      <c r="BG18" s="186">
        <f t="shared" si="38"/>
        <v>117.97441644980881</v>
      </c>
      <c r="BH18" s="186">
        <f t="shared" ref="BH18:BI18" si="66">SUM(BH7:BH17)</f>
        <v>17792241.013999999</v>
      </c>
      <c r="BI18" s="186">
        <f t="shared" si="66"/>
        <v>19995715.898000002</v>
      </c>
      <c r="BJ18" s="186">
        <f t="shared" si="39"/>
        <v>112.38447074916633</v>
      </c>
      <c r="BK18" s="186">
        <f t="shared" si="40"/>
        <v>28.49904608694257</v>
      </c>
      <c r="BL18" s="184">
        <f t="shared" si="41"/>
        <v>3660736.6520000026</v>
      </c>
      <c r="BM18" s="185">
        <f t="shared" ref="BM18" si="67">SUM(BM7:BM17)</f>
        <v>1188984.8</v>
      </c>
      <c r="BN18" s="186">
        <f t="shared" ref="BN18" si="68">SUM(BN7:BN17)</f>
        <v>1460772.209</v>
      </c>
      <c r="BO18" s="186">
        <f t="shared" si="42"/>
        <v>122.85877910297928</v>
      </c>
      <c r="BP18" s="186">
        <f t="shared" ref="BP18" si="69">SUM(BP7:BP17)</f>
        <v>1224854.3500000003</v>
      </c>
      <c r="BQ18" s="186">
        <f t="shared" si="43"/>
        <v>103.01682157753407</v>
      </c>
      <c r="BR18" s="186">
        <f t="shared" ref="BR18" si="70">SUM(BR7:BR17)</f>
        <v>1222192.8</v>
      </c>
      <c r="BS18" s="186">
        <f t="shared" ref="BS18" si="71">SUM(BS7:BS17)</f>
        <v>1188419.1810000001</v>
      </c>
      <c r="BT18" s="186">
        <f t="shared" si="44"/>
        <v>97.236637378325256</v>
      </c>
      <c r="BU18" s="186">
        <f t="shared" si="45"/>
        <v>2.7929709446243578</v>
      </c>
      <c r="BV18" s="184">
        <f t="shared" si="46"/>
        <v>-36435.169000000227</v>
      </c>
      <c r="BW18" s="185">
        <f t="shared" ref="BW18" si="72">SUM(BW7:BW17)</f>
        <v>5975899.8446000004</v>
      </c>
      <c r="BX18" s="186">
        <f t="shared" ref="BX18" si="73">SUM(BX7:BX17)</f>
        <v>5884641.285099999</v>
      </c>
      <c r="BY18" s="186">
        <f t="shared" si="47"/>
        <v>98.472890077258143</v>
      </c>
      <c r="BZ18" s="186">
        <f t="shared" ref="BZ18" si="74">SUM(BZ7:BZ17)</f>
        <v>4367142.5634000003</v>
      </c>
      <c r="CA18" s="186">
        <f t="shared" si="48"/>
        <v>73.079246255210904</v>
      </c>
      <c r="CB18" s="186">
        <f>SUM(CB7:CB17)</f>
        <v>6365229.2690000003</v>
      </c>
      <c r="CC18" s="186">
        <f t="shared" ref="CC18" si="75">SUM(CC7:CC17)</f>
        <v>5087319.1439000005</v>
      </c>
      <c r="CD18" s="186">
        <f t="shared" si="49"/>
        <v>79.923580579827828</v>
      </c>
      <c r="CE18" s="186">
        <f t="shared" si="50"/>
        <v>6.5149924617931703</v>
      </c>
      <c r="CF18" s="184">
        <f t="shared" si="51"/>
        <v>720176.58050000016</v>
      </c>
      <c r="CG18" s="195">
        <f t="shared" ref="CG18" si="76">SUM(CG7:CG17)</f>
        <v>25852808.148000002</v>
      </c>
      <c r="CH18" s="196">
        <f t="shared" ref="CH18" si="77">SUM(CH7:CH17)</f>
        <v>25693112.593400002</v>
      </c>
      <c r="CI18" s="196">
        <f t="shared" si="52"/>
        <v>99.382289329322418</v>
      </c>
      <c r="CJ18" s="196">
        <f t="shared" ref="CJ18" si="78">SUM(CJ7:CJ17)</f>
        <v>19679611.120400004</v>
      </c>
      <c r="CK18" s="196">
        <f t="shared" si="53"/>
        <v>76.121754386369972</v>
      </c>
      <c r="CL18" s="196">
        <f t="shared" ref="CL18" si="79">SUM(CL7:CL17)</f>
        <v>23459761.387999997</v>
      </c>
      <c r="CM18" s="196">
        <f t="shared" ref="CM18" si="80">SUM(CM7:CM17)</f>
        <v>19587446.519300003</v>
      </c>
      <c r="CN18" s="196">
        <f t="shared" si="54"/>
        <v>83.49380113183615</v>
      </c>
      <c r="CO18" s="196">
        <f t="shared" ref="CO18" si="81">SUM(CO7:CO17)</f>
        <v>7382426.9099999992</v>
      </c>
      <c r="CP18" s="196">
        <f t="shared" ref="CP18" si="82">SUM(CP7:CP17)</f>
        <v>6927253.4119000006</v>
      </c>
      <c r="CQ18" s="196">
        <f t="shared" si="55"/>
        <v>93.834364990685714</v>
      </c>
      <c r="CR18" s="196">
        <f t="shared" si="56"/>
        <v>-9.2564287264288367</v>
      </c>
      <c r="CS18" s="176">
        <f t="shared" si="57"/>
        <v>-92164.601100001484</v>
      </c>
    </row>
    <row r="19" spans="2:97" s="140" customFormat="1" ht="8.25" customHeight="1" thickBot="1" x14ac:dyDescent="0.3">
      <c r="B19" s="159"/>
      <c r="D19" s="170"/>
      <c r="E19" s="173"/>
      <c r="F19" s="173"/>
      <c r="G19" s="277"/>
      <c r="H19" s="277"/>
      <c r="I19" s="174"/>
      <c r="J19" s="174"/>
      <c r="K19" s="174"/>
      <c r="L19" s="174"/>
      <c r="M19" s="175"/>
      <c r="N19" s="163"/>
      <c r="O19" s="168"/>
      <c r="P19" s="175"/>
      <c r="Q19" s="160"/>
      <c r="R19" s="160"/>
      <c r="S19" s="175"/>
      <c r="T19" s="175"/>
      <c r="U19" s="174"/>
      <c r="V19" s="174"/>
      <c r="W19" s="174"/>
      <c r="X19" s="171"/>
      <c r="Y19" s="165"/>
      <c r="Z19" s="160"/>
      <c r="AA19" s="160"/>
      <c r="AB19" s="161"/>
      <c r="AC19" s="161"/>
      <c r="AD19" s="161"/>
      <c r="AE19" s="161"/>
      <c r="AF19" s="187"/>
      <c r="AG19" s="160"/>
      <c r="AH19" s="166"/>
      <c r="AI19" s="165"/>
      <c r="AJ19" s="161"/>
      <c r="AK19" s="160"/>
      <c r="AL19" s="161"/>
      <c r="AM19" s="188"/>
      <c r="AN19" s="177"/>
      <c r="AO19" s="175"/>
      <c r="AP19" s="175"/>
      <c r="AQ19" s="175"/>
      <c r="AR19" s="163"/>
      <c r="AS19" s="168"/>
      <c r="AT19" s="174"/>
      <c r="AU19" s="174"/>
      <c r="AV19" s="161"/>
      <c r="AW19" s="189"/>
      <c r="AX19" s="161"/>
      <c r="AY19" s="161"/>
      <c r="AZ19" s="175"/>
      <c r="BA19" s="175"/>
      <c r="BB19" s="163"/>
      <c r="BC19" s="178"/>
      <c r="BD19" s="175"/>
      <c r="BE19" s="175"/>
      <c r="BF19" s="179"/>
      <c r="BH19" s="179"/>
      <c r="BI19" s="179"/>
      <c r="BL19" s="162"/>
      <c r="BM19" s="169"/>
      <c r="BN19" s="179"/>
      <c r="BP19" s="179"/>
      <c r="BR19" s="179"/>
      <c r="BS19" s="179"/>
      <c r="BV19" s="162"/>
      <c r="BW19" s="169"/>
      <c r="BX19" s="179"/>
      <c r="BZ19" s="179"/>
      <c r="CB19" s="179"/>
      <c r="CC19" s="179"/>
      <c r="CF19" s="162"/>
      <c r="CG19" s="169"/>
      <c r="CH19" s="179"/>
      <c r="CJ19" s="179"/>
      <c r="CL19" s="179"/>
      <c r="CM19" s="179"/>
      <c r="CO19" s="179"/>
      <c r="CP19" s="179"/>
      <c r="CS19" s="162"/>
    </row>
    <row r="20" spans="2:97" s="140" customFormat="1" ht="40.5" customHeight="1" thickBot="1" x14ac:dyDescent="0.3">
      <c r="B20" s="180"/>
      <c r="C20" s="190" t="s">
        <v>126</v>
      </c>
      <c r="D20" s="182">
        <f>D18-D7</f>
        <v>171172022.39584044</v>
      </c>
      <c r="E20" s="183">
        <f>E18-E7</f>
        <v>155989799.81304044</v>
      </c>
      <c r="F20" s="183">
        <f>E20/D20*100</f>
        <v>91.130429862135614</v>
      </c>
      <c r="G20" s="183">
        <f>G18-G7</f>
        <v>109811373.59242311</v>
      </c>
      <c r="H20" s="183">
        <f>G20/D20*100</f>
        <v>64.152641334388761</v>
      </c>
      <c r="I20" s="183">
        <f>I18-I7</f>
        <v>180426239.41958085</v>
      </c>
      <c r="J20" s="183">
        <f t="shared" ref="J20" si="83">J18-J7</f>
        <v>122942417.02240896</v>
      </c>
      <c r="K20" s="183">
        <f>J20/I20*100</f>
        <v>68.139987519501872</v>
      </c>
      <c r="L20" s="183">
        <f>I20/D20*100-100</f>
        <v>5.406384112433841</v>
      </c>
      <c r="M20" s="183">
        <f>M18-M7</f>
        <v>13131043.429985844</v>
      </c>
      <c r="N20" s="184">
        <f>N18-N7</f>
        <v>88655564.357586175</v>
      </c>
      <c r="O20" s="182">
        <f>O18-O7</f>
        <v>41229569.091600001</v>
      </c>
      <c r="P20" s="183">
        <f t="shared" ref="P20" si="84">P18-P7</f>
        <v>43376889.627499998</v>
      </c>
      <c r="Q20" s="183">
        <f>P20/O20*100</f>
        <v>105.2082051382329</v>
      </c>
      <c r="R20" s="183">
        <f>R18-R7</f>
        <v>29607279.133499995</v>
      </c>
      <c r="S20" s="183">
        <f>R20/O20*100</f>
        <v>71.810789648859313</v>
      </c>
      <c r="T20" s="183">
        <f>T18-T7</f>
        <v>46581301.420100003</v>
      </c>
      <c r="U20" s="183">
        <f t="shared" ref="U20" si="85">U18-U7</f>
        <v>33979028.752783284</v>
      </c>
      <c r="V20" s="183">
        <f>U20/T20*100</f>
        <v>72.945640668856896</v>
      </c>
      <c r="W20" s="183">
        <f>T20/O20*100-100</f>
        <v>12.98032564107092</v>
      </c>
      <c r="X20" s="184">
        <f>X18-X7</f>
        <v>4371749.6192832924</v>
      </c>
      <c r="Y20" s="182">
        <f>Y18-Y7</f>
        <v>28598726.985600002</v>
      </c>
      <c r="Z20" s="183">
        <f t="shared" ref="Z20" si="86">Z18-Z7</f>
        <v>29620635.788600005</v>
      </c>
      <c r="AA20" s="183">
        <f>Z20/Y20*100</f>
        <v>103.57326675244865</v>
      </c>
      <c r="AB20" s="183">
        <f>AB18-AB7</f>
        <v>20129601.078999996</v>
      </c>
      <c r="AC20" s="183">
        <f>AB20/Y20*100</f>
        <v>70.386353522433467</v>
      </c>
      <c r="AD20" s="183">
        <f>AD18-AD7</f>
        <v>33443503.096100003</v>
      </c>
      <c r="AE20" s="183">
        <f>AO20+AY20+BI20+BS20+CC20</f>
        <v>23825570.931083288</v>
      </c>
      <c r="AF20" s="183">
        <f>AE20/AD20*100</f>
        <v>71.241253832232957</v>
      </c>
      <c r="AG20" s="183">
        <f>AD20/Y20*100-100</f>
        <v>16.940530649981156</v>
      </c>
      <c r="AH20" s="184">
        <f>AH18-AH7</f>
        <v>3695969.8520832956</v>
      </c>
      <c r="AI20" s="182">
        <f>AI18-AI7</f>
        <v>8202469.6090000011</v>
      </c>
      <c r="AJ20" s="183">
        <f t="shared" ref="AJ20" si="87">AJ18-AJ7</f>
        <v>8442098.4831999987</v>
      </c>
      <c r="AK20" s="183">
        <f>AJ20/AI20*100</f>
        <v>102.92142349344482</v>
      </c>
      <c r="AL20" s="183">
        <f>AL18-AL7</f>
        <v>5264134.4518999998</v>
      </c>
      <c r="AM20" s="183">
        <f>AL20/AI20*100</f>
        <v>64.177433173589932</v>
      </c>
      <c r="AN20" s="183">
        <f>AN18-AN7</f>
        <v>10684053.845999997</v>
      </c>
      <c r="AO20" s="183">
        <f t="shared" ref="AO20" si="88">AO18-AO7</f>
        <v>6848208.4257832933</v>
      </c>
      <c r="AP20" s="183">
        <f>AO20/AN20*100</f>
        <v>64.09747203162209</v>
      </c>
      <c r="AQ20" s="183">
        <f>AN20/AI20*100-100</f>
        <v>30.254110716571574</v>
      </c>
      <c r="AR20" s="184">
        <f>AO20-AL20</f>
        <v>1584073.9738832936</v>
      </c>
      <c r="AS20" s="182">
        <f>AS18-AS7</f>
        <v>13731428.789000003</v>
      </c>
      <c r="AT20" s="183">
        <f>AT18-AT7</f>
        <v>13629153.558899997</v>
      </c>
      <c r="AU20" s="183">
        <f>+AT20/AS20*100</f>
        <v>99.255174157973016</v>
      </c>
      <c r="AV20" s="183">
        <f>AV18-AV7</f>
        <v>9023580.9677000046</v>
      </c>
      <c r="AW20" s="183">
        <f>AV20/AS20*100</f>
        <v>65.714800013590946</v>
      </c>
      <c r="AX20" s="183">
        <f>AX18-AX7</f>
        <v>15230863.667100001</v>
      </c>
      <c r="AY20" s="183">
        <f>AY18-AY7</f>
        <v>9669942.1823999956</v>
      </c>
      <c r="AZ20" s="183">
        <f>AY20/AX20*100</f>
        <v>63.489125723631268</v>
      </c>
      <c r="BA20" s="183">
        <f>AX20/AS20*100-100</f>
        <v>10.919729484386707</v>
      </c>
      <c r="BB20" s="184">
        <f>AY20-AV20</f>
        <v>646361.21469999105</v>
      </c>
      <c r="BC20" s="185">
        <f>BC18-BC7</f>
        <v>2276585.6429999992</v>
      </c>
      <c r="BD20" s="186">
        <f t="shared" ref="BD20" si="89">BD18-BD7</f>
        <v>2841435.0114000067</v>
      </c>
      <c r="BE20" s="186">
        <f>BD20/BC20*100</f>
        <v>124.81125057327824</v>
      </c>
      <c r="BF20" s="186">
        <f>BF18-BF7</f>
        <v>2333363.9459999986</v>
      </c>
      <c r="BG20" s="186">
        <f>BF20/BC20*100</f>
        <v>102.4940112916279</v>
      </c>
      <c r="BH20" s="186">
        <f t="shared" ref="BH20:BI20" si="90">BH18-BH7</f>
        <v>2802152.3139999993</v>
      </c>
      <c r="BI20" s="186">
        <f t="shared" si="90"/>
        <v>3536703.7980000004</v>
      </c>
      <c r="BJ20" s="186">
        <f>BI20/BH20*100</f>
        <v>126.21383142986429</v>
      </c>
      <c r="BK20" s="186">
        <f>BH20/BC20*100-100</f>
        <v>23.085741255375211</v>
      </c>
      <c r="BL20" s="184">
        <f>BI20-BF20</f>
        <v>1203339.8520000018</v>
      </c>
      <c r="BM20" s="185">
        <f t="shared" ref="BM20:BN20" si="91">BM18-BM7</f>
        <v>604776.20000000007</v>
      </c>
      <c r="BN20" s="186">
        <f t="shared" si="91"/>
        <v>699768.25</v>
      </c>
      <c r="BO20" s="186">
        <f>BN20/BM20*100</f>
        <v>115.70697557212071</v>
      </c>
      <c r="BP20" s="186">
        <f t="shared" ref="BP20" si="92">BP18-BP7</f>
        <v>587575.25000000035</v>
      </c>
      <c r="BQ20" s="186">
        <f>BP20/BM20*100</f>
        <v>97.155815655444158</v>
      </c>
      <c r="BR20" s="186">
        <f t="shared" ref="BR20" si="93">BR18-BR7</f>
        <v>632192.80000000005</v>
      </c>
      <c r="BS20" s="186">
        <f>BS18-BS7</f>
        <v>553774.98100000015</v>
      </c>
      <c r="BT20" s="186">
        <f>BS20/BR20*100</f>
        <v>87.595901282013983</v>
      </c>
      <c r="BU20" s="186">
        <f>BR20/BM20*100-100</f>
        <v>4.5333463849933224</v>
      </c>
      <c r="BV20" s="184">
        <f>BS20-BP20</f>
        <v>-33800.269000000204</v>
      </c>
      <c r="BW20" s="185">
        <f t="shared" ref="BW20:BX20" si="94">BW18-BW7</f>
        <v>3783466.7446000003</v>
      </c>
      <c r="BX20" s="186">
        <f t="shared" si="94"/>
        <v>4008180.4850999992</v>
      </c>
      <c r="BY20" s="186">
        <f>BX20/BW20*100</f>
        <v>105.93936079445456</v>
      </c>
      <c r="BZ20" s="186">
        <f>BZ18-BZ7</f>
        <v>2920946.4634000002</v>
      </c>
      <c r="CA20" s="186">
        <f>BZ20/BW20*100</f>
        <v>77.202910996084668</v>
      </c>
      <c r="CB20" s="186">
        <f>CB18-CB7</f>
        <v>4094240.4690000005</v>
      </c>
      <c r="CC20" s="186">
        <f>CC18-CC7</f>
        <v>3216941.5439000004</v>
      </c>
      <c r="CD20" s="186">
        <f>CC20/CB20*100</f>
        <v>78.572364477793457</v>
      </c>
      <c r="CE20" s="186">
        <f>CB20/BW20*100-100</f>
        <v>8.2139938151579059</v>
      </c>
      <c r="CF20" s="184">
        <f>CC20-BZ20</f>
        <v>295995.08050000016</v>
      </c>
      <c r="CG20" s="185">
        <f t="shared" ref="CG20:CH20" si="95">CG18-CG7</f>
        <v>7662625.6480000019</v>
      </c>
      <c r="CH20" s="186">
        <f t="shared" si="95"/>
        <v>7772761.5934000015</v>
      </c>
      <c r="CI20" s="186">
        <f>CH20/CG20*100</f>
        <v>101.43731340221149</v>
      </c>
      <c r="CJ20" s="186">
        <f t="shared" ref="CJ20" si="96">CJ18-CJ7</f>
        <v>5949033.6204000041</v>
      </c>
      <c r="CK20" s="186">
        <f>CJ20/CG20*100</f>
        <v>77.637012346449978</v>
      </c>
      <c r="CL20" s="186">
        <f t="shared" ref="CL20:CM20" si="97">CL18-CL7</f>
        <v>8487202.7879999969</v>
      </c>
      <c r="CM20" s="186">
        <f t="shared" si="97"/>
        <v>6477487.3193000033</v>
      </c>
      <c r="CN20" s="186">
        <f>CM20/CL20*100</f>
        <v>76.320638037051296</v>
      </c>
      <c r="CO20" s="186">
        <f t="shared" ref="CO20" si="98">CO18-CO7</f>
        <v>3420221.8099999996</v>
      </c>
      <c r="CP20" s="186">
        <f>CP18-CP7</f>
        <v>2625146.2119000005</v>
      </c>
      <c r="CQ20" s="186">
        <f>CP20/CO20*100</f>
        <v>76.753683174133101</v>
      </c>
      <c r="CR20" s="186">
        <f>CL20/CG20*100-100</f>
        <v>10.761026022656026</v>
      </c>
      <c r="CS20" s="184">
        <f>CM20-CJ20</f>
        <v>528453.69889999926</v>
      </c>
    </row>
    <row r="24" spans="2:97" x14ac:dyDescent="0.3">
      <c r="D24" s="478"/>
      <c r="E24" s="478"/>
      <c r="F24" s="478"/>
      <c r="G24" s="478"/>
      <c r="H24" s="478"/>
      <c r="I24" s="478"/>
      <c r="J24" s="478"/>
      <c r="K24" s="478"/>
      <c r="L24" s="478"/>
      <c r="M24" s="478"/>
      <c r="N24" s="478"/>
      <c r="O24" s="478"/>
      <c r="P24" s="478"/>
      <c r="Q24" s="478"/>
      <c r="R24" s="478"/>
      <c r="S24" s="478"/>
      <c r="T24" s="478"/>
      <c r="U24" s="478"/>
      <c r="V24" s="478"/>
      <c r="W24" s="478"/>
      <c r="X24" s="478"/>
      <c r="Y24" s="478"/>
      <c r="Z24" s="478"/>
      <c r="AA24" s="478"/>
      <c r="AB24" s="478"/>
      <c r="AC24" s="478"/>
      <c r="AD24" s="478"/>
      <c r="AE24" s="478"/>
      <c r="AF24" s="478"/>
      <c r="AG24" s="478"/>
      <c r="AH24" s="478"/>
      <c r="AI24" s="478"/>
      <c r="AJ24" s="478"/>
      <c r="AK24" s="478"/>
      <c r="AL24" s="478"/>
      <c r="AM24" s="478"/>
      <c r="AN24" s="478"/>
      <c r="AO24" s="478"/>
      <c r="AP24" s="478"/>
      <c r="AQ24" s="478"/>
      <c r="AR24" s="478"/>
      <c r="AS24" s="478"/>
      <c r="AT24" s="478"/>
      <c r="AU24" s="478"/>
      <c r="AV24" s="478"/>
      <c r="AW24" s="478"/>
      <c r="AX24" s="478"/>
      <c r="AY24" s="478"/>
      <c r="AZ24" s="478"/>
      <c r="BA24" s="478"/>
      <c r="BB24" s="478"/>
      <c r="BC24" s="478"/>
      <c r="BD24" s="478"/>
      <c r="BE24" s="478"/>
      <c r="BF24" s="478"/>
      <c r="BG24" s="478"/>
      <c r="BH24" s="478"/>
      <c r="BI24" s="478"/>
      <c r="BJ24" s="478"/>
      <c r="BK24" s="478"/>
      <c r="BL24" s="478"/>
      <c r="BM24" s="478"/>
      <c r="BN24" s="478"/>
      <c r="BO24" s="478"/>
      <c r="BP24" s="478"/>
      <c r="BQ24" s="478"/>
      <c r="BR24" s="478"/>
      <c r="BS24" s="478"/>
      <c r="BT24" s="478"/>
      <c r="BU24" s="478"/>
      <c r="BV24" s="478"/>
      <c r="BW24" s="478"/>
      <c r="BX24" s="478"/>
      <c r="BY24" s="478"/>
      <c r="BZ24" s="478"/>
      <c r="CA24" s="478"/>
      <c r="CB24" s="478"/>
      <c r="CC24" s="478"/>
      <c r="CD24" s="478"/>
      <c r="CE24" s="478"/>
      <c r="CF24" s="478"/>
      <c r="CG24" s="478"/>
      <c r="CH24" s="478"/>
      <c r="CI24" s="478"/>
      <c r="CJ24" s="478"/>
      <c r="CK24" s="478"/>
      <c r="CL24" s="478"/>
      <c r="CM24" s="478"/>
      <c r="CN24" s="478"/>
      <c r="CO24" s="478"/>
      <c r="CP24" s="478"/>
      <c r="CQ24" s="478"/>
      <c r="CR24" s="478"/>
      <c r="CS24" s="478"/>
    </row>
  </sheetData>
  <mergeCells count="62">
    <mergeCell ref="G19:H19"/>
    <mergeCell ref="BH5:BJ5"/>
    <mergeCell ref="BK5:BK6"/>
    <mergeCell ref="BC5:BG5"/>
    <mergeCell ref="BU5:BU6"/>
    <mergeCell ref="AX5:AZ5"/>
    <mergeCell ref="AH5:AH6"/>
    <mergeCell ref="BB5:BB6"/>
    <mergeCell ref="CL5:CQ5"/>
    <mergeCell ref="D5:H5"/>
    <mergeCell ref="O5:S5"/>
    <mergeCell ref="BW4:CF4"/>
    <mergeCell ref="CG5:CK5"/>
    <mergeCell ref="CG4:CS4"/>
    <mergeCell ref="CS5:CS6"/>
    <mergeCell ref="CR5:CR6"/>
    <mergeCell ref="CB5:CD5"/>
    <mergeCell ref="CF5:CF6"/>
    <mergeCell ref="BW5:CA5"/>
    <mergeCell ref="O1:X1"/>
    <mergeCell ref="BF2:BJ2"/>
    <mergeCell ref="AD5:AF5"/>
    <mergeCell ref="I5:K5"/>
    <mergeCell ref="BL5:BL6"/>
    <mergeCell ref="BC4:BL4"/>
    <mergeCell ref="AR5:AR6"/>
    <mergeCell ref="Y5:AC5"/>
    <mergeCell ref="AI4:AR4"/>
    <mergeCell ref="D1:N1"/>
    <mergeCell ref="D2:N2"/>
    <mergeCell ref="O2:X2"/>
    <mergeCell ref="X5:X6"/>
    <mergeCell ref="W5:W6"/>
    <mergeCell ref="O4:X4"/>
    <mergeCell ref="L5:L6"/>
    <mergeCell ref="BW2:CF2"/>
    <mergeCell ref="AS5:AW5"/>
    <mergeCell ref="BA5:BA6"/>
    <mergeCell ref="AN5:AP5"/>
    <mergeCell ref="W3:X3"/>
    <mergeCell ref="BP2:BV2"/>
    <mergeCell ref="CE5:CE6"/>
    <mergeCell ref="BM5:BQ5"/>
    <mergeCell ref="BV5:BV6"/>
    <mergeCell ref="AG5:AG6"/>
    <mergeCell ref="BM4:BV4"/>
    <mergeCell ref="BK3:BL3"/>
    <mergeCell ref="BA3:BB3"/>
    <mergeCell ref="BR5:BT5"/>
    <mergeCell ref="AS4:BB4"/>
    <mergeCell ref="AI5:AM5"/>
    <mergeCell ref="B4:B6"/>
    <mergeCell ref="C4:C6"/>
    <mergeCell ref="N4:N6"/>
    <mergeCell ref="AQ3:AR3"/>
    <mergeCell ref="M5:M6"/>
    <mergeCell ref="L3:N3"/>
    <mergeCell ref="D4:M4"/>
    <mergeCell ref="AG3:AH3"/>
    <mergeCell ref="AQ5:AQ6"/>
    <mergeCell ref="T5:V5"/>
    <mergeCell ref="Y4:AH4"/>
  </mergeCells>
  <conditionalFormatting sqref="O19:R19">
    <cfRule type="cellIs" dxfId="2" priority="1" stopIfTrue="1" operator="lessThan">
      <formula>-1</formula>
    </cfRule>
  </conditionalFormatting>
  <conditionalFormatting sqref="P19:R19">
    <cfRule type="cellIs" dxfId="1" priority="2" stopIfTrue="1" operator="lessThan">
      <formula>-1000</formula>
    </cfRule>
  </conditionalFormatting>
  <conditionalFormatting sqref="W7:W16">
    <cfRule type="cellIs" dxfId="0" priority="128" stopIfTrue="1" operator="lessThan">
      <formula>-1</formula>
    </cfRule>
  </conditionalFormatting>
  <printOptions horizontalCentered="1" verticalCentered="1"/>
  <pageMargins left="0" right="0" top="0.11811023622047245" bottom="0.15748031496062992" header="0.27559055118110237" footer="0.15748031496062992"/>
  <pageSetup scale="75" orientation="landscape" r:id="rId1"/>
  <colBreaks count="3" manualBreakCount="3">
    <brk id="14" max="19" man="1"/>
    <brk id="24" max="1048575" man="1"/>
    <brk id="3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5">
      <c r="B1" s="282" t="s">
        <v>5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41"/>
      <c r="T1" s="35"/>
      <c r="U1" s="3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5">
      <c r="B2" s="283" t="s">
        <v>102</v>
      </c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42"/>
      <c r="T2" s="36"/>
      <c r="U2" s="36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284" t="s">
        <v>4</v>
      </c>
      <c r="P3" s="284"/>
      <c r="Q3" s="284"/>
      <c r="R3" s="284"/>
      <c r="S3" s="11"/>
      <c r="T3" s="11"/>
      <c r="U3" s="11"/>
      <c r="V3" s="11"/>
      <c r="W3" s="11"/>
      <c r="X3" s="11"/>
      <c r="Y3" s="284"/>
      <c r="Z3" s="284"/>
      <c r="AA3" s="284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53" t="s">
        <v>1</v>
      </c>
      <c r="C4" s="296" t="s">
        <v>6</v>
      </c>
      <c r="D4" s="293" t="s">
        <v>7</v>
      </c>
      <c r="E4" s="293" t="s">
        <v>8</v>
      </c>
      <c r="F4" s="364" t="s">
        <v>9</v>
      </c>
      <c r="G4" s="364"/>
      <c r="H4" s="365"/>
      <c r="I4" s="370" t="s">
        <v>10</v>
      </c>
      <c r="J4" s="370"/>
      <c r="K4" s="371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5"/>
      <c r="X4" s="295"/>
      <c r="Y4" s="295"/>
      <c r="Z4" s="295"/>
      <c r="AA4" s="295"/>
      <c r="AB4" s="295"/>
      <c r="AC4" s="295"/>
      <c r="AD4" s="295"/>
      <c r="AE4" s="295"/>
      <c r="AF4" s="295"/>
      <c r="AG4" s="295"/>
      <c r="AH4" s="295"/>
      <c r="AI4" s="295"/>
      <c r="AJ4" s="295"/>
      <c r="AK4" s="295"/>
      <c r="AL4" s="295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  <c r="BD4" s="295"/>
      <c r="BE4" s="295"/>
      <c r="BF4" s="12"/>
      <c r="BG4" s="358" t="s">
        <v>11</v>
      </c>
      <c r="BH4" s="359"/>
      <c r="BI4" s="295"/>
      <c r="BJ4" s="295"/>
      <c r="BK4" s="295"/>
      <c r="BL4" s="295"/>
      <c r="BM4" s="295"/>
      <c r="BN4" s="295"/>
      <c r="BO4" s="295"/>
      <c r="BP4" s="295"/>
      <c r="BQ4" s="295"/>
      <c r="BR4" s="295"/>
      <c r="BS4" s="295"/>
      <c r="BT4" s="12"/>
      <c r="BU4" s="12"/>
      <c r="BV4" s="12"/>
      <c r="BW4" s="319" t="s">
        <v>12</v>
      </c>
      <c r="BX4" s="320"/>
    </row>
    <row r="5" spans="2:80" ht="18" customHeight="1" x14ac:dyDescent="0.2">
      <c r="B5" s="353"/>
      <c r="C5" s="296"/>
      <c r="D5" s="294"/>
      <c r="E5" s="294"/>
      <c r="F5" s="366"/>
      <c r="G5" s="366"/>
      <c r="H5" s="367"/>
      <c r="I5" s="372"/>
      <c r="J5" s="372"/>
      <c r="K5" s="373"/>
      <c r="L5" s="379" t="s">
        <v>13</v>
      </c>
      <c r="M5" s="380"/>
      <c r="N5" s="380"/>
      <c r="O5" s="380"/>
      <c r="P5" s="380"/>
      <c r="Q5" s="380"/>
      <c r="R5" s="380"/>
      <c r="S5" s="380"/>
      <c r="T5" s="380"/>
      <c r="U5" s="380"/>
      <c r="V5" s="380"/>
      <c r="W5" s="380"/>
      <c r="X5" s="380"/>
      <c r="Y5" s="380"/>
      <c r="Z5" s="380"/>
      <c r="AA5" s="380"/>
      <c r="AB5" s="380"/>
      <c r="AC5" s="380"/>
      <c r="AD5" s="380"/>
      <c r="AE5" s="380"/>
      <c r="AF5" s="380"/>
      <c r="AG5" s="380"/>
      <c r="AH5" s="380"/>
      <c r="AI5" s="380"/>
      <c r="AJ5" s="380"/>
      <c r="AK5" s="380"/>
      <c r="AL5" s="380"/>
      <c r="AM5" s="381"/>
      <c r="AN5" s="357"/>
      <c r="AO5" s="357"/>
      <c r="AP5" s="357"/>
      <c r="AQ5" s="357"/>
      <c r="AR5" s="357"/>
      <c r="AS5" s="357"/>
      <c r="AT5" s="357"/>
      <c r="AU5" s="357"/>
      <c r="AV5" s="333"/>
      <c r="AW5" s="334"/>
      <c r="AX5" s="334"/>
      <c r="AY5" s="334"/>
      <c r="AZ5" s="334"/>
      <c r="BA5" s="334"/>
      <c r="BB5" s="334"/>
      <c r="BC5" s="334"/>
      <c r="BD5" s="334"/>
      <c r="BE5" s="335"/>
      <c r="BF5" s="326" t="s">
        <v>15</v>
      </c>
      <c r="BG5" s="360"/>
      <c r="BH5" s="361"/>
      <c r="BI5" s="333" t="s">
        <v>14</v>
      </c>
      <c r="BJ5" s="334"/>
      <c r="BK5" s="334"/>
      <c r="BL5" s="335"/>
      <c r="BM5" s="325"/>
      <c r="BN5" s="342"/>
      <c r="BO5" s="40"/>
      <c r="BP5" s="325"/>
      <c r="BQ5" s="325"/>
      <c r="BR5" s="325"/>
      <c r="BS5" s="325"/>
      <c r="BT5" s="325"/>
      <c r="BU5" s="325"/>
      <c r="BV5" s="326" t="s">
        <v>16</v>
      </c>
      <c r="BW5" s="321"/>
      <c r="BX5" s="322"/>
    </row>
    <row r="6" spans="2:80" ht="37.5" customHeight="1" x14ac:dyDescent="0.2">
      <c r="B6" s="353"/>
      <c r="C6" s="296"/>
      <c r="D6" s="294"/>
      <c r="E6" s="294"/>
      <c r="F6" s="366"/>
      <c r="G6" s="366"/>
      <c r="H6" s="367"/>
      <c r="I6" s="372"/>
      <c r="J6" s="372"/>
      <c r="K6" s="373"/>
      <c r="L6" s="376" t="s">
        <v>17</v>
      </c>
      <c r="M6" s="377"/>
      <c r="N6" s="377"/>
      <c r="O6" s="377"/>
      <c r="P6" s="377"/>
      <c r="Q6" s="377"/>
      <c r="R6" s="378"/>
      <c r="S6" s="285" t="s">
        <v>73</v>
      </c>
      <c r="T6" s="285" t="s">
        <v>66</v>
      </c>
      <c r="U6" s="293" t="s">
        <v>67</v>
      </c>
      <c r="V6" s="288" t="s">
        <v>72</v>
      </c>
      <c r="W6" s="288" t="s">
        <v>18</v>
      </c>
      <c r="X6" s="288" t="s">
        <v>42</v>
      </c>
      <c r="Y6" s="299" t="s">
        <v>19</v>
      </c>
      <c r="Z6" s="299"/>
      <c r="AA6" s="300"/>
      <c r="AB6" s="285" t="s">
        <v>68</v>
      </c>
      <c r="AC6" s="285" t="s">
        <v>66</v>
      </c>
      <c r="AD6" s="293" t="s">
        <v>67</v>
      </c>
      <c r="AE6" s="288" t="s">
        <v>61</v>
      </c>
      <c r="AF6" s="288" t="s">
        <v>18</v>
      </c>
      <c r="AG6" s="288" t="s">
        <v>43</v>
      </c>
      <c r="AH6" s="382" t="s">
        <v>20</v>
      </c>
      <c r="AI6" s="383"/>
      <c r="AJ6" s="299" t="s">
        <v>69</v>
      </c>
      <c r="AK6" s="300"/>
      <c r="AL6" s="299" t="s">
        <v>21</v>
      </c>
      <c r="AM6" s="300"/>
      <c r="AN6" s="388" t="s">
        <v>36</v>
      </c>
      <c r="AO6" s="389"/>
      <c r="AP6" s="394" t="s">
        <v>22</v>
      </c>
      <c r="AQ6" s="325"/>
      <c r="AR6" s="325"/>
      <c r="AS6" s="325"/>
      <c r="AT6" s="325"/>
      <c r="AU6" s="342"/>
      <c r="AV6" s="403" t="s">
        <v>23</v>
      </c>
      <c r="AW6" s="404"/>
      <c r="AX6" s="311" t="s">
        <v>24</v>
      </c>
      <c r="AY6" s="312"/>
      <c r="AZ6" s="394" t="s">
        <v>25</v>
      </c>
      <c r="BA6" s="325"/>
      <c r="BB6" s="325"/>
      <c r="BC6" s="342"/>
      <c r="BD6" s="311" t="s">
        <v>26</v>
      </c>
      <c r="BE6" s="312"/>
      <c r="BF6" s="326"/>
      <c r="BG6" s="360"/>
      <c r="BH6" s="361"/>
      <c r="BI6" s="327" t="s">
        <v>62</v>
      </c>
      <c r="BJ6" s="328"/>
      <c r="BK6" s="336" t="s">
        <v>63</v>
      </c>
      <c r="BL6" s="337"/>
      <c r="BM6" s="343" t="s">
        <v>59</v>
      </c>
      <c r="BN6" s="337"/>
      <c r="BO6" s="317" t="s">
        <v>65</v>
      </c>
      <c r="BP6" s="347" t="s">
        <v>70</v>
      </c>
      <c r="BQ6" s="348"/>
      <c r="BR6" s="305" t="s">
        <v>27</v>
      </c>
      <c r="BS6" s="306"/>
      <c r="BT6" s="311" t="s">
        <v>26</v>
      </c>
      <c r="BU6" s="312"/>
      <c r="BV6" s="326"/>
      <c r="BW6" s="321"/>
      <c r="BX6" s="322"/>
    </row>
    <row r="7" spans="2:80" ht="34.5" customHeight="1" x14ac:dyDescent="0.2">
      <c r="B7" s="353"/>
      <c r="C7" s="296"/>
      <c r="D7" s="294"/>
      <c r="E7" s="294"/>
      <c r="F7" s="366"/>
      <c r="G7" s="366"/>
      <c r="H7" s="367"/>
      <c r="I7" s="372"/>
      <c r="J7" s="372"/>
      <c r="K7" s="373"/>
      <c r="L7" s="299" t="s">
        <v>28</v>
      </c>
      <c r="M7" s="299"/>
      <c r="N7" s="300"/>
      <c r="O7" s="299" t="s">
        <v>29</v>
      </c>
      <c r="P7" s="299"/>
      <c r="Q7" s="299"/>
      <c r="R7" s="300"/>
      <c r="S7" s="286"/>
      <c r="T7" s="286"/>
      <c r="U7" s="294"/>
      <c r="V7" s="289"/>
      <c r="W7" s="291"/>
      <c r="X7" s="298"/>
      <c r="Y7" s="301"/>
      <c r="Z7" s="301"/>
      <c r="AA7" s="302"/>
      <c r="AB7" s="286"/>
      <c r="AC7" s="286"/>
      <c r="AD7" s="294"/>
      <c r="AE7" s="298"/>
      <c r="AF7" s="298"/>
      <c r="AG7" s="298"/>
      <c r="AH7" s="384"/>
      <c r="AI7" s="385"/>
      <c r="AJ7" s="301"/>
      <c r="AK7" s="302"/>
      <c r="AL7" s="301"/>
      <c r="AM7" s="302"/>
      <c r="AN7" s="390"/>
      <c r="AO7" s="391"/>
      <c r="AP7" s="388" t="s">
        <v>30</v>
      </c>
      <c r="AQ7" s="389"/>
      <c r="AR7" s="388" t="s">
        <v>31</v>
      </c>
      <c r="AS7" s="389"/>
      <c r="AT7" s="388" t="s">
        <v>32</v>
      </c>
      <c r="AU7" s="389"/>
      <c r="AV7" s="405"/>
      <c r="AW7" s="406"/>
      <c r="AX7" s="313"/>
      <c r="AY7" s="314"/>
      <c r="AZ7" s="395" t="s">
        <v>33</v>
      </c>
      <c r="BA7" s="396"/>
      <c r="BB7" s="399" t="s">
        <v>34</v>
      </c>
      <c r="BC7" s="400"/>
      <c r="BD7" s="313"/>
      <c r="BE7" s="314"/>
      <c r="BF7" s="326"/>
      <c r="BG7" s="360"/>
      <c r="BH7" s="361"/>
      <c r="BI7" s="329"/>
      <c r="BJ7" s="330"/>
      <c r="BK7" s="338"/>
      <c r="BL7" s="339"/>
      <c r="BM7" s="344" t="s">
        <v>60</v>
      </c>
      <c r="BN7" s="339"/>
      <c r="BO7" s="318"/>
      <c r="BP7" s="349"/>
      <c r="BQ7" s="350"/>
      <c r="BR7" s="307"/>
      <c r="BS7" s="308"/>
      <c r="BT7" s="313"/>
      <c r="BU7" s="314"/>
      <c r="BV7" s="326"/>
      <c r="BW7" s="321"/>
      <c r="BX7" s="322"/>
    </row>
    <row r="8" spans="2:80" ht="70.5" customHeight="1" x14ac:dyDescent="0.2">
      <c r="B8" s="353"/>
      <c r="C8" s="296"/>
      <c r="D8" s="294"/>
      <c r="E8" s="294"/>
      <c r="F8" s="368"/>
      <c r="G8" s="368"/>
      <c r="H8" s="369"/>
      <c r="I8" s="374"/>
      <c r="J8" s="374"/>
      <c r="K8" s="375"/>
      <c r="L8" s="303"/>
      <c r="M8" s="303"/>
      <c r="N8" s="304"/>
      <c r="O8" s="303"/>
      <c r="P8" s="303"/>
      <c r="Q8" s="303"/>
      <c r="R8" s="304"/>
      <c r="S8" s="286"/>
      <c r="T8" s="286"/>
      <c r="U8" s="294"/>
      <c r="V8" s="289"/>
      <c r="W8" s="291"/>
      <c r="X8" s="298"/>
      <c r="Y8" s="303"/>
      <c r="Z8" s="303"/>
      <c r="AA8" s="304"/>
      <c r="AB8" s="286"/>
      <c r="AC8" s="286"/>
      <c r="AD8" s="294"/>
      <c r="AE8" s="298"/>
      <c r="AF8" s="298"/>
      <c r="AG8" s="298"/>
      <c r="AH8" s="386"/>
      <c r="AI8" s="387"/>
      <c r="AJ8" s="303"/>
      <c r="AK8" s="304"/>
      <c r="AL8" s="303"/>
      <c r="AM8" s="304"/>
      <c r="AN8" s="392"/>
      <c r="AO8" s="393"/>
      <c r="AP8" s="392"/>
      <c r="AQ8" s="393"/>
      <c r="AR8" s="392"/>
      <c r="AS8" s="393"/>
      <c r="AT8" s="392"/>
      <c r="AU8" s="393"/>
      <c r="AV8" s="407"/>
      <c r="AW8" s="408"/>
      <c r="AX8" s="315"/>
      <c r="AY8" s="316"/>
      <c r="AZ8" s="397"/>
      <c r="BA8" s="398"/>
      <c r="BB8" s="401"/>
      <c r="BC8" s="402"/>
      <c r="BD8" s="315"/>
      <c r="BE8" s="316"/>
      <c r="BF8" s="326"/>
      <c r="BG8" s="362"/>
      <c r="BH8" s="363"/>
      <c r="BI8" s="331"/>
      <c r="BJ8" s="332"/>
      <c r="BK8" s="340"/>
      <c r="BL8" s="341"/>
      <c r="BM8" s="355"/>
      <c r="BN8" s="356"/>
      <c r="BO8" s="318"/>
      <c r="BP8" s="351"/>
      <c r="BQ8" s="352"/>
      <c r="BR8" s="309"/>
      <c r="BS8" s="310"/>
      <c r="BT8" s="315"/>
      <c r="BU8" s="316"/>
      <c r="BV8" s="326"/>
      <c r="BW8" s="323"/>
      <c r="BX8" s="324"/>
    </row>
    <row r="9" spans="2:80" ht="27.75" customHeight="1" x14ac:dyDescent="0.2">
      <c r="B9" s="353"/>
      <c r="C9" s="296"/>
      <c r="D9" s="297"/>
      <c r="E9" s="297"/>
      <c r="F9" s="24" t="s">
        <v>35</v>
      </c>
      <c r="G9" s="23" t="s">
        <v>0</v>
      </c>
      <c r="H9" s="23" t="s">
        <v>2</v>
      </c>
      <c r="I9" s="24" t="s">
        <v>35</v>
      </c>
      <c r="J9" s="23" t="s">
        <v>0</v>
      </c>
      <c r="K9" s="25" t="s">
        <v>2</v>
      </c>
      <c r="L9" s="24" t="s">
        <v>35</v>
      </c>
      <c r="M9" s="4" t="s">
        <v>0</v>
      </c>
      <c r="N9" s="25" t="s">
        <v>2</v>
      </c>
      <c r="O9" s="24" t="s">
        <v>35</v>
      </c>
      <c r="P9" s="24"/>
      <c r="Q9" s="4" t="s">
        <v>0</v>
      </c>
      <c r="R9" s="37" t="s">
        <v>2</v>
      </c>
      <c r="S9" s="286"/>
      <c r="T9" s="286"/>
      <c r="U9" s="294"/>
      <c r="V9" s="289"/>
      <c r="W9" s="291"/>
      <c r="X9" s="298"/>
      <c r="Y9" s="24" t="s">
        <v>35</v>
      </c>
      <c r="Z9" s="4" t="s">
        <v>0</v>
      </c>
      <c r="AA9" s="37" t="s">
        <v>2</v>
      </c>
      <c r="AB9" s="286"/>
      <c r="AC9" s="286"/>
      <c r="AD9" s="294"/>
      <c r="AE9" s="298"/>
      <c r="AF9" s="298"/>
      <c r="AG9" s="298"/>
      <c r="AH9" s="24" t="s">
        <v>35</v>
      </c>
      <c r="AI9" s="4" t="s">
        <v>0</v>
      </c>
      <c r="AJ9" s="24" t="s">
        <v>35</v>
      </c>
      <c r="AK9" s="4" t="s">
        <v>0</v>
      </c>
      <c r="AL9" s="24" t="s">
        <v>35</v>
      </c>
      <c r="AM9" s="4" t="s">
        <v>0</v>
      </c>
      <c r="AN9" s="24" t="s">
        <v>35</v>
      </c>
      <c r="AO9" s="4" t="s">
        <v>0</v>
      </c>
      <c r="AP9" s="24" t="s">
        <v>35</v>
      </c>
      <c r="AQ9" s="4" t="s">
        <v>0</v>
      </c>
      <c r="AR9" s="24" t="s">
        <v>35</v>
      </c>
      <c r="AS9" s="4" t="s">
        <v>0</v>
      </c>
      <c r="AT9" s="24" t="s">
        <v>35</v>
      </c>
      <c r="AU9" s="13" t="s">
        <v>0</v>
      </c>
      <c r="AV9" s="24" t="s">
        <v>35</v>
      </c>
      <c r="AW9" s="13" t="s">
        <v>0</v>
      </c>
      <c r="AX9" s="24" t="s">
        <v>35</v>
      </c>
      <c r="AY9" s="13" t="s">
        <v>0</v>
      </c>
      <c r="AZ9" s="24" t="s">
        <v>35</v>
      </c>
      <c r="BA9" s="13" t="s">
        <v>0</v>
      </c>
      <c r="BB9" s="24" t="s">
        <v>35</v>
      </c>
      <c r="BC9" s="13" t="s">
        <v>0</v>
      </c>
      <c r="BD9" s="24" t="s">
        <v>35</v>
      </c>
      <c r="BE9" s="14" t="s">
        <v>0</v>
      </c>
      <c r="BF9" s="14"/>
      <c r="BG9" s="24" t="s">
        <v>35</v>
      </c>
      <c r="BH9" s="13" t="s">
        <v>0</v>
      </c>
      <c r="BI9" s="24" t="s">
        <v>35</v>
      </c>
      <c r="BJ9" s="4" t="s">
        <v>0</v>
      </c>
      <c r="BK9" s="24" t="s">
        <v>35</v>
      </c>
      <c r="BL9" s="13" t="s">
        <v>0</v>
      </c>
      <c r="BM9" s="24" t="s">
        <v>71</v>
      </c>
      <c r="BN9" s="13" t="s">
        <v>0</v>
      </c>
      <c r="BO9" s="53"/>
      <c r="BP9" s="24" t="s">
        <v>35</v>
      </c>
      <c r="BQ9" s="13" t="s">
        <v>0</v>
      </c>
      <c r="BR9" s="24" t="s">
        <v>35</v>
      </c>
      <c r="BS9" s="13" t="s">
        <v>0</v>
      </c>
      <c r="BT9" s="24" t="s">
        <v>35</v>
      </c>
      <c r="BU9" s="13" t="s">
        <v>0</v>
      </c>
      <c r="BV9" s="13"/>
      <c r="BW9" s="24" t="s">
        <v>35</v>
      </c>
      <c r="BX9" s="13" t="s">
        <v>0</v>
      </c>
      <c r="BY9" s="24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8"/>
      <c r="S10" s="45"/>
      <c r="T10" s="45"/>
      <c r="U10" s="43"/>
      <c r="V10" s="290"/>
      <c r="W10" s="292"/>
      <c r="X10" s="354"/>
      <c r="Y10" s="17">
        <v>21</v>
      </c>
      <c r="Z10" s="17">
        <v>22</v>
      </c>
      <c r="AA10" s="18">
        <v>23</v>
      </c>
      <c r="AB10" s="44"/>
      <c r="AC10" s="287"/>
      <c r="AD10" s="43"/>
      <c r="AE10" s="39"/>
      <c r="AF10" s="39"/>
      <c r="AG10" s="39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6"/>
      <c r="BZ10" s="46"/>
      <c r="CA10" s="46"/>
    </row>
    <row r="11" spans="2:80" ht="27" customHeight="1" x14ac:dyDescent="0.2">
      <c r="B11" s="28">
        <v>1</v>
      </c>
      <c r="C11" s="26" t="s">
        <v>58</v>
      </c>
      <c r="D11" s="29">
        <v>554643.11750000005</v>
      </c>
      <c r="E11" s="29">
        <v>2655625.0044</v>
      </c>
      <c r="F11" s="29">
        <v>59724588.400000006</v>
      </c>
      <c r="G11" s="29">
        <v>58910309.652500004</v>
      </c>
      <c r="H11" s="27">
        <f>G11/F11*100</f>
        <v>98.636610532924152</v>
      </c>
      <c r="I11" s="29">
        <v>15165190.200000001</v>
      </c>
      <c r="J11" s="29">
        <v>13183414.559500003</v>
      </c>
      <c r="K11" s="27">
        <f>J11/I11*100</f>
        <v>86.932075269982462</v>
      </c>
      <c r="L11" s="29">
        <v>4301881</v>
      </c>
      <c r="M11" s="29">
        <v>4261871.9340000004</v>
      </c>
      <c r="N11" s="27">
        <f>M11/L11*100</f>
        <v>99.069963441573591</v>
      </c>
      <c r="O11" s="29">
        <v>792405.4</v>
      </c>
      <c r="P11" s="29">
        <v>506927</v>
      </c>
      <c r="Q11" s="29">
        <v>659317.9227</v>
      </c>
      <c r="R11" s="27">
        <f>Q11/O11*100</f>
        <v>83.204622621198681</v>
      </c>
      <c r="S11" s="29">
        <v>237721.62</v>
      </c>
      <c r="T11" s="29">
        <v>237721.62</v>
      </c>
      <c r="U11" s="27">
        <f t="shared" ref="U11:U18" si="0">T11/S11*100</f>
        <v>100</v>
      </c>
      <c r="V11" s="29">
        <v>1000000</v>
      </c>
      <c r="W11" s="29">
        <v>538615</v>
      </c>
      <c r="X11" s="29">
        <v>237721.62</v>
      </c>
      <c r="Y11" s="29">
        <v>4698919</v>
      </c>
      <c r="Z11" s="29">
        <v>3759665.0129</v>
      </c>
      <c r="AA11" s="27">
        <f>Z11/Y11*100</f>
        <v>80.011275208191506</v>
      </c>
      <c r="AB11" s="29">
        <v>1870711</v>
      </c>
      <c r="AC11" s="29">
        <v>1870711</v>
      </c>
      <c r="AD11" s="27">
        <f>AC11/AB11*100</f>
        <v>100</v>
      </c>
      <c r="AE11" s="29">
        <v>4590863</v>
      </c>
      <c r="AF11" s="29">
        <v>2443975</v>
      </c>
      <c r="AG11" s="29">
        <v>1870711</v>
      </c>
      <c r="AH11" s="29">
        <v>1883100</v>
      </c>
      <c r="AI11" s="29">
        <v>1882238.1410000001</v>
      </c>
      <c r="AJ11" s="29">
        <v>445000</v>
      </c>
      <c r="AK11" s="29">
        <v>436399.34100000001</v>
      </c>
      <c r="AL11" s="29"/>
      <c r="AM11" s="29"/>
      <c r="AN11" s="29"/>
      <c r="AO11" s="29"/>
      <c r="AP11" s="29">
        <v>8965288.6999999993</v>
      </c>
      <c r="AQ11" s="29">
        <v>8965288.6999999993</v>
      </c>
      <c r="AR11" s="29">
        <v>6580278.7000000002</v>
      </c>
      <c r="AS11" s="29">
        <v>6580171.6880000001</v>
      </c>
      <c r="AT11" s="29"/>
      <c r="AU11" s="29"/>
      <c r="AV11" s="29">
        <v>583700</v>
      </c>
      <c r="AW11" s="29">
        <v>720620.20140000002</v>
      </c>
      <c r="AX11" s="29">
        <v>890480</v>
      </c>
      <c r="AY11" s="29">
        <v>779865.61690000002</v>
      </c>
      <c r="AZ11" s="29">
        <v>178351</v>
      </c>
      <c r="BA11" s="29">
        <v>120897.481</v>
      </c>
      <c r="BB11" s="29">
        <v>26030840.599999998</v>
      </c>
      <c r="BC11" s="29">
        <f>242153.27+26781639</f>
        <v>27023792.27</v>
      </c>
      <c r="BD11" s="29">
        <v>1391353.8</v>
      </c>
      <c r="BE11" s="29">
        <v>562538.90859999997</v>
      </c>
      <c r="BF11" s="29"/>
      <c r="BG11" s="29">
        <v>59684442.400000006</v>
      </c>
      <c r="BH11" s="29">
        <f>31924733.9935+26781639</f>
        <v>58706372.993500002</v>
      </c>
      <c r="BI11" s="33"/>
      <c r="BJ11" s="33"/>
      <c r="BK11" s="29">
        <v>40146</v>
      </c>
      <c r="BL11" s="29">
        <v>33207.159</v>
      </c>
      <c r="BM11" s="27"/>
      <c r="BN11" s="27"/>
      <c r="BO11" s="27"/>
      <c r="BP11" s="27"/>
      <c r="BQ11" s="27">
        <v>170729.5</v>
      </c>
      <c r="BR11" s="31">
        <v>2496395.6</v>
      </c>
      <c r="BS11" s="31">
        <v>1360000</v>
      </c>
      <c r="BT11" s="27"/>
      <c r="BU11" s="27"/>
      <c r="BV11" s="27"/>
      <c r="BW11" s="29">
        <v>2536541.6</v>
      </c>
      <c r="BX11" s="29">
        <v>1563936.659</v>
      </c>
      <c r="BY11" s="50">
        <f t="shared" ref="BY11:BZ16" si="1">L11+Y11</f>
        <v>9000800</v>
      </c>
      <c r="BZ11" s="50">
        <f t="shared" si="1"/>
        <v>8021536.9469000008</v>
      </c>
      <c r="CA11" s="33">
        <f>BZ11/BY11*100</f>
        <v>89.120266497422463</v>
      </c>
      <c r="CB11" s="49">
        <f t="shared" ref="CB11:CB22" si="2">AO11+AQ11+AS11+AU11+BC11+BJ11+BL11+BN11</f>
        <v>42602459.817000002</v>
      </c>
    </row>
    <row r="12" spans="2:80" s="21" customFormat="1" ht="27" customHeight="1" x14ac:dyDescent="0.2">
      <c r="B12" s="28">
        <v>2</v>
      </c>
      <c r="C12" s="26" t="s">
        <v>45</v>
      </c>
      <c r="D12" s="29">
        <v>274073.02010000002</v>
      </c>
      <c r="E12" s="29">
        <v>198384.02519999997</v>
      </c>
      <c r="F12" s="29">
        <v>2480397.1101000011</v>
      </c>
      <c r="G12" s="29">
        <v>2336679.5160000008</v>
      </c>
      <c r="H12" s="27">
        <v>94.20586350811358</v>
      </c>
      <c r="I12" s="29">
        <v>853719.60009999992</v>
      </c>
      <c r="J12" s="29">
        <v>726882.01600000006</v>
      </c>
      <c r="K12" s="27">
        <v>85.1</v>
      </c>
      <c r="L12" s="29">
        <v>92681.000000000029</v>
      </c>
      <c r="M12" s="29">
        <v>36326.500999999997</v>
      </c>
      <c r="N12" s="27">
        <v>39.19519750542181</v>
      </c>
      <c r="O12" s="29">
        <v>359964.2</v>
      </c>
      <c r="P12" s="29"/>
      <c r="Q12" s="29">
        <v>328270.29999999993</v>
      </c>
      <c r="R12" s="27">
        <v>91.195263306739932</v>
      </c>
      <c r="S12" s="29">
        <v>34285.299999999988</v>
      </c>
      <c r="T12" s="29">
        <v>34951.760000000009</v>
      </c>
      <c r="U12" s="27">
        <f t="shared" si="0"/>
        <v>101.94386515503734</v>
      </c>
      <c r="V12" s="29">
        <v>2122658.1000000006</v>
      </c>
      <c r="W12" s="29">
        <v>1355148.7999999993</v>
      </c>
      <c r="X12" s="29">
        <v>34285.299999999988</v>
      </c>
      <c r="Y12" s="29">
        <v>145807.20000000001</v>
      </c>
      <c r="Z12" s="29">
        <v>168860.2999999999</v>
      </c>
      <c r="AA12" s="27">
        <v>115.81067327265038</v>
      </c>
      <c r="AB12" s="29">
        <v>22466.099999999991</v>
      </c>
      <c r="AC12" s="29">
        <v>22445.9</v>
      </c>
      <c r="AD12" s="27">
        <f>AC12/AB12*100</f>
        <v>99.910086752930013</v>
      </c>
      <c r="AE12" s="29">
        <v>1030252.6999999997</v>
      </c>
      <c r="AF12" s="29">
        <v>490473.6</v>
      </c>
      <c r="AG12" s="29">
        <v>22466.099999999991</v>
      </c>
      <c r="AH12" s="29">
        <v>33412.300000000003</v>
      </c>
      <c r="AI12" s="29">
        <v>22917.100000000002</v>
      </c>
      <c r="AJ12" s="29">
        <v>27507.599999999999</v>
      </c>
      <c r="AK12" s="29">
        <v>19644.099999999999</v>
      </c>
      <c r="AL12" s="29">
        <v>0</v>
      </c>
      <c r="AM12" s="29">
        <v>0</v>
      </c>
      <c r="AN12" s="29">
        <v>732.2</v>
      </c>
      <c r="AO12" s="29">
        <v>732.2</v>
      </c>
      <c r="AP12" s="29">
        <v>1559584.5</v>
      </c>
      <c r="AQ12" s="29">
        <v>1559584.5</v>
      </c>
      <c r="AR12" s="29">
        <v>9379.9</v>
      </c>
      <c r="AS12" s="29">
        <v>9379.9</v>
      </c>
      <c r="AT12" s="29">
        <v>0</v>
      </c>
      <c r="AU12" s="29">
        <v>0</v>
      </c>
      <c r="AV12" s="29">
        <v>9654.1</v>
      </c>
      <c r="AW12" s="29">
        <v>4761.7640000000001</v>
      </c>
      <c r="AX12" s="29">
        <v>116260.49999999997</v>
      </c>
      <c r="AY12" s="29">
        <v>115646.76000000004</v>
      </c>
      <c r="AZ12" s="29">
        <v>10327.1</v>
      </c>
      <c r="BA12" s="29">
        <v>8414.1</v>
      </c>
      <c r="BB12" s="29">
        <v>46653.91</v>
      </c>
      <c r="BC12" s="29">
        <v>40100.9</v>
      </c>
      <c r="BD12" s="29">
        <v>68432.600099999996</v>
      </c>
      <c r="BE12" s="29">
        <v>30736.891000000003</v>
      </c>
      <c r="BF12" s="29"/>
      <c r="BG12" s="29">
        <v>2480397.1101000011</v>
      </c>
      <c r="BH12" s="29">
        <v>2345375.3160000006</v>
      </c>
      <c r="BI12" s="33">
        <v>0</v>
      </c>
      <c r="BJ12" s="33">
        <v>0</v>
      </c>
      <c r="BK12" s="27"/>
      <c r="BL12" s="27"/>
      <c r="BM12" s="27"/>
      <c r="BN12" s="27"/>
      <c r="BO12" s="27"/>
      <c r="BP12" s="27"/>
      <c r="BQ12" s="29">
        <v>-8695.7999999999993</v>
      </c>
      <c r="BR12" s="29">
        <v>169602.5</v>
      </c>
      <c r="BS12" s="29">
        <v>54758.65600000001</v>
      </c>
      <c r="BT12" s="27"/>
      <c r="BU12" s="27"/>
      <c r="BV12" s="27"/>
      <c r="BW12" s="27">
        <v>169602.5</v>
      </c>
      <c r="BX12" s="27">
        <v>46062.856000000007</v>
      </c>
      <c r="BY12" s="33">
        <f t="shared" si="1"/>
        <v>238488.20000000004</v>
      </c>
      <c r="BZ12" s="33">
        <f t="shared" si="1"/>
        <v>205186.80099999989</v>
      </c>
      <c r="CA12" s="33">
        <f t="shared" ref="CA12:CA22" si="3">BZ12/BY12*100</f>
        <v>86.036458407585727</v>
      </c>
      <c r="CB12" s="49">
        <f t="shared" si="2"/>
        <v>1609797.4999999998</v>
      </c>
    </row>
    <row r="13" spans="2:80" s="21" customFormat="1" ht="27" customHeight="1" x14ac:dyDescent="0.2">
      <c r="B13" s="28">
        <v>3</v>
      </c>
      <c r="C13" s="26" t="s">
        <v>46</v>
      </c>
      <c r="D13" s="29">
        <v>359699.26839999988</v>
      </c>
      <c r="E13" s="29">
        <v>590719.14830000012</v>
      </c>
      <c r="F13" s="29">
        <v>4406652.910000002</v>
      </c>
      <c r="G13" s="29">
        <v>4428332.4700000007</v>
      </c>
      <c r="H13" s="27">
        <v>100.49197339665217</v>
      </c>
      <c r="I13" s="29">
        <v>1402429.78</v>
      </c>
      <c r="J13" s="29">
        <v>1443717.07</v>
      </c>
      <c r="K13" s="27">
        <v>102.94398269266644</v>
      </c>
      <c r="L13" s="29">
        <v>146696.30000000005</v>
      </c>
      <c r="M13" s="29">
        <v>132043.19000000003</v>
      </c>
      <c r="N13" s="27">
        <v>90.011261361056825</v>
      </c>
      <c r="O13" s="29">
        <v>619867.10000000009</v>
      </c>
      <c r="P13" s="29"/>
      <c r="Q13" s="29">
        <v>626646.30000000016</v>
      </c>
      <c r="R13" s="27">
        <v>101.09365378481937</v>
      </c>
      <c r="S13" s="29">
        <v>77378.400000000038</v>
      </c>
      <c r="T13" s="29">
        <v>84156.709999999992</v>
      </c>
      <c r="U13" s="27">
        <f t="shared" si="0"/>
        <v>108.75995109746384</v>
      </c>
      <c r="V13" s="29">
        <v>1207109.3999999999</v>
      </c>
      <c r="W13" s="29">
        <v>651839.07600000012</v>
      </c>
      <c r="X13" s="29">
        <v>77378.400000000038</v>
      </c>
      <c r="Y13" s="29">
        <v>282619.18</v>
      </c>
      <c r="Z13" s="29">
        <v>315727.29999999993</v>
      </c>
      <c r="AA13" s="27">
        <v>111.71474632401096</v>
      </c>
      <c r="AB13" s="29">
        <v>36143.78</v>
      </c>
      <c r="AC13" s="29">
        <v>54599.080000000009</v>
      </c>
      <c r="AD13" s="27">
        <f t="shared" ref="AD13:AD22" si="4">AC13/AB13*100</f>
        <v>151.06079109600603</v>
      </c>
      <c r="AE13" s="29">
        <v>598890.59999999986</v>
      </c>
      <c r="AF13" s="29">
        <v>323400.924</v>
      </c>
      <c r="AG13" s="29">
        <v>36143.78</v>
      </c>
      <c r="AH13" s="29">
        <v>72820.2</v>
      </c>
      <c r="AI13" s="29">
        <v>77551.900000000009</v>
      </c>
      <c r="AJ13" s="29">
        <v>43000</v>
      </c>
      <c r="AK13" s="29">
        <v>45985</v>
      </c>
      <c r="AL13" s="29"/>
      <c r="AM13" s="29"/>
      <c r="AN13" s="29"/>
      <c r="AO13" s="29"/>
      <c r="AP13" s="29">
        <v>2926344.0000000014</v>
      </c>
      <c r="AQ13" s="29">
        <v>2926344.0000000014</v>
      </c>
      <c r="AR13" s="29">
        <v>5692.5999999999985</v>
      </c>
      <c r="AS13" s="29">
        <v>5692.5999999999985</v>
      </c>
      <c r="AT13" s="29">
        <v>0</v>
      </c>
      <c r="AU13" s="29">
        <v>0</v>
      </c>
      <c r="AV13" s="29">
        <v>7696.4</v>
      </c>
      <c r="AW13" s="29">
        <v>9083.9499999999971</v>
      </c>
      <c r="AX13" s="29">
        <v>126945.5</v>
      </c>
      <c r="AY13" s="29">
        <v>135123.22999999998</v>
      </c>
      <c r="AZ13" s="29">
        <v>35094.5</v>
      </c>
      <c r="BA13" s="29">
        <v>31823.200000000001</v>
      </c>
      <c r="BB13" s="29">
        <v>47167.130000000005</v>
      </c>
      <c r="BC13" s="29">
        <v>40069.100000000006</v>
      </c>
      <c r="BD13" s="29">
        <v>67690.600000000006</v>
      </c>
      <c r="BE13" s="29">
        <v>69731.800000000017</v>
      </c>
      <c r="BF13" s="29">
        <v>-24394.600000000006</v>
      </c>
      <c r="BG13" s="29">
        <v>4381633.5100000026</v>
      </c>
      <c r="BH13" s="29">
        <v>4415822.7700000005</v>
      </c>
      <c r="BI13" s="33">
        <v>0</v>
      </c>
      <c r="BJ13" s="33">
        <v>0</v>
      </c>
      <c r="BK13" s="29">
        <v>25019.4</v>
      </c>
      <c r="BL13" s="29">
        <v>12509.7</v>
      </c>
      <c r="BM13" s="29"/>
      <c r="BN13" s="29"/>
      <c r="BO13" s="29"/>
      <c r="BP13" s="29">
        <v>0</v>
      </c>
      <c r="BQ13" s="29"/>
      <c r="BR13" s="29">
        <v>190701.4</v>
      </c>
      <c r="BS13" s="29">
        <v>148228.68</v>
      </c>
      <c r="BT13" s="29"/>
      <c r="BU13" s="29"/>
      <c r="BV13" s="29">
        <v>-3008.88</v>
      </c>
      <c r="BW13" s="51">
        <v>215720.79999999996</v>
      </c>
      <c r="BX13" s="51">
        <v>160738.38</v>
      </c>
      <c r="BY13" s="50">
        <f t="shared" si="1"/>
        <v>429315.48000000004</v>
      </c>
      <c r="BZ13" s="50">
        <f t="shared" si="1"/>
        <v>447770.49</v>
      </c>
      <c r="CA13" s="33">
        <f t="shared" si="3"/>
        <v>104.29870593065964</v>
      </c>
      <c r="CB13" s="49">
        <f t="shared" si="2"/>
        <v>2984615.4000000018</v>
      </c>
    </row>
    <row r="14" spans="2:80" s="21" customFormat="1" ht="27" customHeight="1" x14ac:dyDescent="0.2">
      <c r="B14" s="28">
        <v>4</v>
      </c>
      <c r="C14" s="26" t="s">
        <v>47</v>
      </c>
      <c r="D14" s="50">
        <v>666589.69999999972</v>
      </c>
      <c r="E14" s="50">
        <v>49163.6</v>
      </c>
      <c r="F14" s="29">
        <v>4894229.5</v>
      </c>
      <c r="G14" s="29">
        <v>4854633.2000000011</v>
      </c>
      <c r="H14" s="27">
        <v>99.190959475848061</v>
      </c>
      <c r="I14" s="29">
        <v>1944465.7000000009</v>
      </c>
      <c r="J14" s="29">
        <v>1896338.1999999993</v>
      </c>
      <c r="K14" s="27">
        <v>97.524898484966755</v>
      </c>
      <c r="L14" s="29">
        <v>236411.09999999998</v>
      </c>
      <c r="M14" s="29">
        <v>212772.40000000005</v>
      </c>
      <c r="N14" s="27">
        <v>90.001019410679135</v>
      </c>
      <c r="O14" s="29">
        <v>811873.5</v>
      </c>
      <c r="P14" s="29"/>
      <c r="Q14" s="29">
        <v>793964.90000000026</v>
      </c>
      <c r="R14" s="27">
        <v>97.794163745953071</v>
      </c>
      <c r="S14" s="27">
        <v>92877.5</v>
      </c>
      <c r="T14" s="29">
        <v>133322.20000000001</v>
      </c>
      <c r="U14" s="27">
        <f t="shared" si="0"/>
        <v>143.54628408387393</v>
      </c>
      <c r="V14" s="29">
        <v>3751162.4</v>
      </c>
      <c r="W14" s="29">
        <v>1966722.5</v>
      </c>
      <c r="X14" s="29">
        <v>92877.5</v>
      </c>
      <c r="Y14" s="29">
        <v>337466.89999999997</v>
      </c>
      <c r="Z14" s="29">
        <v>375128.20000000013</v>
      </c>
      <c r="AA14" s="27">
        <v>111.15999821019489</v>
      </c>
      <c r="AB14" s="29">
        <v>30073.300000000003</v>
      </c>
      <c r="AC14" s="29">
        <v>55976.899999999994</v>
      </c>
      <c r="AD14" s="27">
        <f t="shared" si="4"/>
        <v>186.13487711691096</v>
      </c>
      <c r="AE14" s="29">
        <v>1406455.4000000001</v>
      </c>
      <c r="AF14" s="29">
        <v>722956.70000000007</v>
      </c>
      <c r="AG14" s="29">
        <v>30073.300000000003</v>
      </c>
      <c r="AH14" s="29">
        <v>86567.6</v>
      </c>
      <c r="AI14" s="29">
        <v>79708.099999999991</v>
      </c>
      <c r="AJ14" s="29">
        <v>48270</v>
      </c>
      <c r="AK14" s="29">
        <v>53835.7</v>
      </c>
      <c r="AL14" s="29">
        <v>1381.4</v>
      </c>
      <c r="AM14" s="29">
        <v>199.9</v>
      </c>
      <c r="AN14" s="29"/>
      <c r="AO14" s="29"/>
      <c r="AP14" s="29">
        <v>2910954.2000000016</v>
      </c>
      <c r="AQ14" s="29">
        <v>2910954.2000000016</v>
      </c>
      <c r="AR14" s="29">
        <v>0</v>
      </c>
      <c r="AS14" s="29">
        <v>0</v>
      </c>
      <c r="AT14" s="29">
        <v>0</v>
      </c>
      <c r="AU14" s="29">
        <v>0</v>
      </c>
      <c r="AV14" s="29">
        <v>17364.3</v>
      </c>
      <c r="AW14" s="29">
        <v>21958.700000000004</v>
      </c>
      <c r="AX14" s="29">
        <v>166906.70000000001</v>
      </c>
      <c r="AY14" s="29">
        <v>135251.09999999998</v>
      </c>
      <c r="AZ14" s="29">
        <v>185664.2</v>
      </c>
      <c r="BA14" s="29">
        <v>154179.70000000001</v>
      </c>
      <c r="BB14" s="29">
        <v>32290</v>
      </c>
      <c r="BC14" s="29">
        <v>27099.9</v>
      </c>
      <c r="BD14" s="29">
        <v>52560</v>
      </c>
      <c r="BE14" s="29">
        <v>69339.500000000015</v>
      </c>
      <c r="BF14" s="29">
        <v>-19645.8</v>
      </c>
      <c r="BG14" s="29">
        <v>4887709.8999999994</v>
      </c>
      <c r="BH14" s="29">
        <v>4834392.3</v>
      </c>
      <c r="BI14" s="33"/>
      <c r="BJ14" s="33"/>
      <c r="BK14" s="29">
        <v>6519.6</v>
      </c>
      <c r="BL14" s="29">
        <v>18519.599999999999</v>
      </c>
      <c r="BM14" s="29"/>
      <c r="BN14" s="29"/>
      <c r="BO14" s="29"/>
      <c r="BP14" s="29"/>
      <c r="BQ14" s="29"/>
      <c r="BR14" s="29">
        <v>137861.4</v>
      </c>
      <c r="BS14" s="29">
        <v>114043.49999999997</v>
      </c>
      <c r="BT14" s="29">
        <v>0</v>
      </c>
      <c r="BU14" s="29">
        <v>1721.3000000000002</v>
      </c>
      <c r="BV14" s="29">
        <v>-6019.8</v>
      </c>
      <c r="BW14" s="29">
        <v>144381</v>
      </c>
      <c r="BX14" s="29">
        <v>134284.4</v>
      </c>
      <c r="BY14" s="50">
        <f t="shared" si="1"/>
        <v>573878</v>
      </c>
      <c r="BZ14" s="50">
        <f t="shared" si="1"/>
        <v>587900.60000000021</v>
      </c>
      <c r="CA14" s="33">
        <f t="shared" si="3"/>
        <v>102.44348101861375</v>
      </c>
      <c r="CB14" s="49">
        <f t="shared" si="2"/>
        <v>2956573.7000000016</v>
      </c>
    </row>
    <row r="15" spans="2:80" s="21" customFormat="1" ht="27" customHeight="1" x14ac:dyDescent="0.2">
      <c r="B15" s="28">
        <v>5</v>
      </c>
      <c r="C15" s="26" t="s">
        <v>48</v>
      </c>
      <c r="D15" s="50">
        <v>148300.97049999997</v>
      </c>
      <c r="E15" s="50">
        <v>194832.58490000002</v>
      </c>
      <c r="F15" s="29">
        <v>4177656.0071999999</v>
      </c>
      <c r="G15" s="29">
        <v>4129186.2999999993</v>
      </c>
      <c r="H15" s="27">
        <v>98.839787021323318</v>
      </c>
      <c r="I15" s="29">
        <v>1053235.8072000004</v>
      </c>
      <c r="J15" s="29">
        <v>1035475</v>
      </c>
      <c r="K15" s="27">
        <v>98.313691285599475</v>
      </c>
      <c r="L15" s="29">
        <v>79359.407200000016</v>
      </c>
      <c r="M15" s="29">
        <v>67695.100000000006</v>
      </c>
      <c r="N15" s="27">
        <v>85.301922466981324</v>
      </c>
      <c r="O15" s="29">
        <v>438116.99999999994</v>
      </c>
      <c r="P15" s="29"/>
      <c r="Q15" s="29">
        <v>390934.60000000003</v>
      </c>
      <c r="R15" s="27">
        <v>89.230639304112842</v>
      </c>
      <c r="S15" s="29">
        <v>93122.299999999988</v>
      </c>
      <c r="T15" s="29">
        <v>84948.6</v>
      </c>
      <c r="U15" s="27">
        <f>T15/S15*100</f>
        <v>91.222617998052044</v>
      </c>
      <c r="V15" s="29">
        <v>1859662.5999999994</v>
      </c>
      <c r="W15" s="29">
        <v>1125186.7</v>
      </c>
      <c r="X15" s="29">
        <v>87758.399999999994</v>
      </c>
      <c r="Y15" s="29">
        <v>235893.6</v>
      </c>
      <c r="Z15" s="29">
        <v>252762.19999999995</v>
      </c>
      <c r="AA15" s="27">
        <v>107.15093584565243</v>
      </c>
      <c r="AB15" s="29">
        <v>66182.807199999981</v>
      </c>
      <c r="AC15" s="29">
        <v>61399.8</v>
      </c>
      <c r="AD15" s="27">
        <f>AC15/AB15*100</f>
        <v>92.773036680740887</v>
      </c>
      <c r="AE15" s="29">
        <v>767912.9</v>
      </c>
      <c r="AF15" s="29">
        <v>372663.69999999995</v>
      </c>
      <c r="AG15" s="29">
        <v>66182.807199999981</v>
      </c>
      <c r="AH15" s="29">
        <v>31671</v>
      </c>
      <c r="AI15" s="29">
        <v>29252.000000000004</v>
      </c>
      <c r="AJ15" s="29">
        <v>21550</v>
      </c>
      <c r="AK15" s="29">
        <v>22467</v>
      </c>
      <c r="AL15" s="29">
        <v>10</v>
      </c>
      <c r="AM15" s="29">
        <v>90</v>
      </c>
      <c r="AN15" s="29"/>
      <c r="AO15" s="29"/>
      <c r="AP15" s="29">
        <v>2891626.4999999995</v>
      </c>
      <c r="AQ15" s="29">
        <v>2891626.4999999995</v>
      </c>
      <c r="AR15" s="29">
        <v>15251.5</v>
      </c>
      <c r="AS15" s="29">
        <v>15864.9</v>
      </c>
      <c r="AT15" s="29">
        <v>0</v>
      </c>
      <c r="AU15" s="29">
        <v>0</v>
      </c>
      <c r="AV15" s="29">
        <v>8385.6</v>
      </c>
      <c r="AW15" s="29">
        <v>11931.699999999999</v>
      </c>
      <c r="AX15" s="29">
        <v>201831.1</v>
      </c>
      <c r="AY15" s="29">
        <v>225875.8</v>
      </c>
      <c r="AZ15" s="29">
        <v>18778</v>
      </c>
      <c r="BA15" s="29">
        <v>16411.400000000001</v>
      </c>
      <c r="BB15" s="29">
        <v>77192.2</v>
      </c>
      <c r="BC15" s="29">
        <v>49600.899999999994</v>
      </c>
      <c r="BD15" s="29">
        <v>17283.099999999999</v>
      </c>
      <c r="BE15" s="29">
        <v>18055.2</v>
      </c>
      <c r="BF15" s="29">
        <v>-7321.9169999999995</v>
      </c>
      <c r="BG15" s="29">
        <v>4036949.0071999999</v>
      </c>
      <c r="BH15" s="29">
        <v>3992567.2999999984</v>
      </c>
      <c r="BI15" s="33">
        <v>0</v>
      </c>
      <c r="BJ15" s="33">
        <v>0</v>
      </c>
      <c r="BK15" s="29">
        <v>0</v>
      </c>
      <c r="BL15" s="29">
        <v>0</v>
      </c>
      <c r="BM15" s="29">
        <v>140350</v>
      </c>
      <c r="BN15" s="29">
        <v>136619</v>
      </c>
      <c r="BO15" s="29"/>
      <c r="BP15" s="29">
        <v>357</v>
      </c>
      <c r="BQ15" s="29">
        <v>0</v>
      </c>
      <c r="BR15" s="29">
        <v>372388.30000000005</v>
      </c>
      <c r="BS15" s="29">
        <v>59260.3</v>
      </c>
      <c r="BT15" s="29"/>
      <c r="BU15" s="29"/>
      <c r="BV15" s="29"/>
      <c r="BW15" s="29">
        <v>513095.3</v>
      </c>
      <c r="BX15" s="29">
        <v>195879.3</v>
      </c>
      <c r="BY15" s="50">
        <f t="shared" si="1"/>
        <v>315253.00719999999</v>
      </c>
      <c r="BZ15" s="50">
        <f t="shared" si="1"/>
        <v>320457.29999999993</v>
      </c>
      <c r="CA15" s="33">
        <f t="shared" si="3"/>
        <v>101.65083050157816</v>
      </c>
      <c r="CB15" s="49">
        <f t="shared" si="2"/>
        <v>3093711.2999999993</v>
      </c>
    </row>
    <row r="16" spans="2:80" s="21" customFormat="1" ht="27" customHeight="1" x14ac:dyDescent="0.2">
      <c r="B16" s="28">
        <v>6</v>
      </c>
      <c r="C16" s="26" t="s">
        <v>49</v>
      </c>
      <c r="D16" s="50">
        <v>534172.10420000006</v>
      </c>
      <c r="E16" s="50">
        <v>15183.388499999999</v>
      </c>
      <c r="F16" s="29">
        <v>4904396.8801999995</v>
      </c>
      <c r="G16" s="29">
        <v>4699134.147400002</v>
      </c>
      <c r="H16" s="27">
        <v>95.814720182441121</v>
      </c>
      <c r="I16" s="29">
        <v>1612573.9497000002</v>
      </c>
      <c r="J16" s="29">
        <v>1415689.7014000008</v>
      </c>
      <c r="K16" s="27">
        <v>87.790684059070443</v>
      </c>
      <c r="L16" s="29">
        <v>154603.9112</v>
      </c>
      <c r="M16" s="29">
        <v>150528.10499999989</v>
      </c>
      <c r="N16" s="27">
        <v>97.363710808889223</v>
      </c>
      <c r="O16" s="29">
        <v>448980.02500000002</v>
      </c>
      <c r="P16" s="29"/>
      <c r="Q16" s="29">
        <v>362643.28260000015</v>
      </c>
      <c r="R16" s="27">
        <v>80.770471381215714</v>
      </c>
      <c r="S16" s="29">
        <v>86084.599999999991</v>
      </c>
      <c r="T16" s="29">
        <v>69423.779988694165</v>
      </c>
      <c r="U16" s="27">
        <f>T16/S16*100</f>
        <v>80.645992417568507</v>
      </c>
      <c r="V16" s="29">
        <v>2078424.8000000005</v>
      </c>
      <c r="W16" s="29">
        <v>1381370.9676000006</v>
      </c>
      <c r="X16" s="29">
        <v>86084.599999999991</v>
      </c>
      <c r="Y16" s="29">
        <v>294918.45100000012</v>
      </c>
      <c r="Z16" s="29">
        <v>267088.31130000006</v>
      </c>
      <c r="AA16" s="27">
        <v>90.563445723509489</v>
      </c>
      <c r="AB16" s="29">
        <v>52609.200000000012</v>
      </c>
      <c r="AC16" s="29">
        <v>39755</v>
      </c>
      <c r="AD16" s="27">
        <f>AC16/AB16*100</f>
        <v>75.566630931472048</v>
      </c>
      <c r="AE16" s="27">
        <v>500234.40100000001</v>
      </c>
      <c r="AF16" s="29">
        <v>280645.54499999987</v>
      </c>
      <c r="AG16" s="29">
        <v>52609.200000000012</v>
      </c>
      <c r="AH16" s="29">
        <v>106282.6802</v>
      </c>
      <c r="AI16" s="29">
        <v>101809.70299999996</v>
      </c>
      <c r="AJ16" s="29">
        <v>56170</v>
      </c>
      <c r="AK16" s="29">
        <v>54330.799999999996</v>
      </c>
      <c r="AL16" s="29"/>
      <c r="AM16" s="29"/>
      <c r="AN16" s="29"/>
      <c r="AO16" s="29"/>
      <c r="AP16" s="29">
        <v>3081190.7000000007</v>
      </c>
      <c r="AQ16" s="29">
        <v>3081132.1000000006</v>
      </c>
      <c r="AR16" s="29">
        <v>45595.7</v>
      </c>
      <c r="AS16" s="29">
        <v>44858.493000000002</v>
      </c>
      <c r="AT16" s="29"/>
      <c r="AU16" s="29"/>
      <c r="AV16" s="29">
        <v>57632.365499999993</v>
      </c>
      <c r="AW16" s="29">
        <v>54574.120999999999</v>
      </c>
      <c r="AX16" s="29">
        <v>233474.20009999999</v>
      </c>
      <c r="AY16" s="29">
        <v>194440.38689999992</v>
      </c>
      <c r="AZ16" s="29">
        <v>23509.400099999999</v>
      </c>
      <c r="BA16" s="29">
        <v>15573.634999999998</v>
      </c>
      <c r="BB16" s="29">
        <v>78487.030499999979</v>
      </c>
      <c r="BC16" s="29">
        <v>71817.250000000015</v>
      </c>
      <c r="BD16" s="29">
        <v>236602.91660000006</v>
      </c>
      <c r="BE16" s="29">
        <v>214301.35659999997</v>
      </c>
      <c r="BF16" s="29">
        <v>-1834</v>
      </c>
      <c r="BG16" s="29">
        <v>4817447.3801999995</v>
      </c>
      <c r="BH16" s="29">
        <v>4613097.5444000009</v>
      </c>
      <c r="BI16" s="33"/>
      <c r="BJ16" s="33"/>
      <c r="BK16" s="29">
        <v>86549.5</v>
      </c>
      <c r="BL16" s="29">
        <v>85636.603000000003</v>
      </c>
      <c r="BM16" s="29"/>
      <c r="BN16" s="29"/>
      <c r="BO16" s="29"/>
      <c r="BP16" s="29">
        <v>400</v>
      </c>
      <c r="BQ16" s="29">
        <v>400</v>
      </c>
      <c r="BR16" s="29">
        <v>249586.59520000001</v>
      </c>
      <c r="BS16" s="29">
        <v>192638.79649999997</v>
      </c>
      <c r="BT16" s="29"/>
      <c r="BU16" s="29"/>
      <c r="BV16" s="29"/>
      <c r="BW16" s="29">
        <v>336536.09519999992</v>
      </c>
      <c r="BX16" s="29">
        <v>278675.3995</v>
      </c>
      <c r="BY16" s="50">
        <f t="shared" si="1"/>
        <v>449522.36220000009</v>
      </c>
      <c r="BZ16" s="50">
        <f t="shared" si="1"/>
        <v>417616.41629999992</v>
      </c>
      <c r="CA16" s="33">
        <f t="shared" si="3"/>
        <v>92.902256131630509</v>
      </c>
      <c r="CB16" s="49">
        <f t="shared" si="2"/>
        <v>3283444.4460000005</v>
      </c>
    </row>
    <row r="17" spans="1:80" s="21" customFormat="1" ht="27" customHeight="1" x14ac:dyDescent="0.2">
      <c r="B17" s="28">
        <v>7</v>
      </c>
      <c r="C17" s="26" t="s">
        <v>50</v>
      </c>
      <c r="D17" s="50">
        <v>501153.62140000006</v>
      </c>
      <c r="E17" s="50">
        <v>384057.46620000002</v>
      </c>
      <c r="F17" s="29">
        <v>4847629.2004000004</v>
      </c>
      <c r="G17" s="29">
        <v>4782768.9090999989</v>
      </c>
      <c r="H17" s="27">
        <v>98.662020368747477</v>
      </c>
      <c r="I17" s="29">
        <v>1880127.1001999995</v>
      </c>
      <c r="J17" s="29">
        <v>1827876.8090000004</v>
      </c>
      <c r="K17" s="27">
        <v>97.220917075529584</v>
      </c>
      <c r="L17" s="29">
        <v>496905.29999999987</v>
      </c>
      <c r="M17" s="29">
        <v>490467.40000000008</v>
      </c>
      <c r="N17" s="27">
        <v>98.674616672432393</v>
      </c>
      <c r="O17" s="29">
        <v>412712.20000000007</v>
      </c>
      <c r="P17" s="29"/>
      <c r="Q17" s="29">
        <v>413570.10000000003</v>
      </c>
      <c r="R17" s="27">
        <v>100.20786882481303</v>
      </c>
      <c r="S17" s="29">
        <v>71330.05</v>
      </c>
      <c r="T17" s="29">
        <v>77425.527000000016</v>
      </c>
      <c r="U17" s="27">
        <f t="shared" si="0"/>
        <v>108.54545454545456</v>
      </c>
      <c r="V17" s="29">
        <v>1779613.2999999998</v>
      </c>
      <c r="W17" s="29">
        <v>1105478.2406000001</v>
      </c>
      <c r="X17" s="29">
        <v>71330.05</v>
      </c>
      <c r="Y17" s="27">
        <v>358757.60000000015</v>
      </c>
      <c r="Z17" s="27">
        <v>402886.10000000003</v>
      </c>
      <c r="AA17" s="27">
        <v>112.30036659850546</v>
      </c>
      <c r="AB17" s="29">
        <v>149875.82500000001</v>
      </c>
      <c r="AC17" s="29">
        <v>161865.89099999995</v>
      </c>
      <c r="AD17" s="27">
        <f t="shared" si="4"/>
        <v>107.99999999999996</v>
      </c>
      <c r="AE17" s="27">
        <v>1850674.9000000001</v>
      </c>
      <c r="AF17" s="27">
        <v>948397.76433700009</v>
      </c>
      <c r="AG17" s="27">
        <v>163500.90000000002</v>
      </c>
      <c r="AH17" s="29">
        <v>112351.8</v>
      </c>
      <c r="AI17" s="29">
        <v>112469.1</v>
      </c>
      <c r="AJ17" s="29">
        <v>50400</v>
      </c>
      <c r="AK17" s="29">
        <v>53237.9</v>
      </c>
      <c r="AL17" s="27"/>
      <c r="AM17" s="27"/>
      <c r="AN17" s="27"/>
      <c r="AO17" s="27"/>
      <c r="AP17" s="29">
        <v>2860143.7</v>
      </c>
      <c r="AQ17" s="29">
        <v>2860143.7</v>
      </c>
      <c r="AR17" s="27">
        <v>33687.700100000002</v>
      </c>
      <c r="AS17" s="27">
        <v>33491.700100000002</v>
      </c>
      <c r="AT17" s="29">
        <v>20000</v>
      </c>
      <c r="AU17" s="29">
        <v>20766.900000000001</v>
      </c>
      <c r="AV17" s="29">
        <v>121685.3002</v>
      </c>
      <c r="AW17" s="29">
        <v>95882.257999999987</v>
      </c>
      <c r="AX17" s="27">
        <v>180684.19999999998</v>
      </c>
      <c r="AY17" s="29">
        <v>185483.6</v>
      </c>
      <c r="AZ17" s="29">
        <v>7416.1</v>
      </c>
      <c r="BA17" s="29">
        <v>4805.3</v>
      </c>
      <c r="BB17" s="27">
        <v>48330.700100000002</v>
      </c>
      <c r="BC17" s="27">
        <v>29749.899999999998</v>
      </c>
      <c r="BD17" s="27">
        <v>139214.6</v>
      </c>
      <c r="BE17" s="27">
        <v>69223.050999999992</v>
      </c>
      <c r="BF17" s="27"/>
      <c r="BG17" s="29">
        <v>4842289.2004000004</v>
      </c>
      <c r="BH17" s="29">
        <v>4772029.0090999994</v>
      </c>
      <c r="BI17" s="27"/>
      <c r="BJ17" s="27"/>
      <c r="BK17" s="27">
        <v>1700</v>
      </c>
      <c r="BL17" s="27">
        <v>3300</v>
      </c>
      <c r="BM17" s="27">
        <v>4895</v>
      </c>
      <c r="BN17" s="27">
        <v>9140.41</v>
      </c>
      <c r="BO17" s="50">
        <v>15000</v>
      </c>
      <c r="BP17" s="27">
        <v>3640</v>
      </c>
      <c r="BQ17" s="27">
        <v>7440.4000000000005</v>
      </c>
      <c r="BR17" s="29">
        <v>141750.20000000001</v>
      </c>
      <c r="BS17" s="29">
        <v>129946.55</v>
      </c>
      <c r="BT17" s="27"/>
      <c r="BU17" s="27"/>
      <c r="BV17" s="27"/>
      <c r="BW17" s="27">
        <v>147090.19999999998</v>
      </c>
      <c r="BX17" s="27">
        <v>140686.95000000001</v>
      </c>
      <c r="BY17" s="50">
        <v>855662.9</v>
      </c>
      <c r="BZ17" s="50">
        <f t="shared" ref="BZ17:BZ22" si="5">M17+Z17</f>
        <v>893353.50000000012</v>
      </c>
      <c r="CA17" s="33">
        <f t="shared" si="3"/>
        <v>104.40484214052053</v>
      </c>
      <c r="CB17" s="49">
        <f t="shared" si="2"/>
        <v>2956592.6101000002</v>
      </c>
    </row>
    <row r="18" spans="1:80" s="21" customFormat="1" ht="27" customHeight="1" x14ac:dyDescent="0.2">
      <c r="B18" s="28">
        <v>8</v>
      </c>
      <c r="C18" s="26" t="s">
        <v>51</v>
      </c>
      <c r="D18" s="50">
        <v>383575.0999999998</v>
      </c>
      <c r="E18" s="50">
        <v>22847.4</v>
      </c>
      <c r="F18" s="29">
        <v>5156005</v>
      </c>
      <c r="G18" s="29">
        <v>4964803.2980999984</v>
      </c>
      <c r="H18" s="27">
        <v>96.291669579451494</v>
      </c>
      <c r="I18" s="29">
        <v>1779929.9000000008</v>
      </c>
      <c r="J18" s="29">
        <v>1593091.1381000017</v>
      </c>
      <c r="K18" s="27">
        <v>89.503026950668158</v>
      </c>
      <c r="L18" s="29">
        <v>127624.90000000004</v>
      </c>
      <c r="M18" s="29">
        <v>106087.12619999998</v>
      </c>
      <c r="N18" s="27">
        <v>83.124160097285056</v>
      </c>
      <c r="O18" s="29">
        <v>458799.7</v>
      </c>
      <c r="P18" s="29"/>
      <c r="Q18" s="29">
        <v>415615.67690000025</v>
      </c>
      <c r="R18" s="27">
        <v>90.587608688497454</v>
      </c>
      <c r="S18" s="27">
        <v>71141.199999999983</v>
      </c>
      <c r="T18" s="29">
        <v>64635.4</v>
      </c>
      <c r="U18" s="27">
        <f t="shared" si="0"/>
        <v>90.855088190809283</v>
      </c>
      <c r="V18" s="27">
        <v>1327115.6999999995</v>
      </c>
      <c r="W18" s="29">
        <v>991008.49999999965</v>
      </c>
      <c r="X18" s="29">
        <v>71141.199999999983</v>
      </c>
      <c r="Y18" s="29">
        <v>324541.09999999998</v>
      </c>
      <c r="Z18" s="29">
        <v>324527.43499999988</v>
      </c>
      <c r="AA18" s="27">
        <v>99.99578943930365</v>
      </c>
      <c r="AB18" s="29">
        <v>43171.399999999987</v>
      </c>
      <c r="AC18" s="29">
        <v>39174.699999999983</v>
      </c>
      <c r="AD18" s="27">
        <f t="shared" si="4"/>
        <v>90.742250656684746</v>
      </c>
      <c r="AE18" s="27">
        <v>498920.4</v>
      </c>
      <c r="AF18" s="29">
        <v>264038.3000000001</v>
      </c>
      <c r="AG18" s="29">
        <v>43171.399999999987</v>
      </c>
      <c r="AH18" s="29">
        <v>152472.20000000001</v>
      </c>
      <c r="AI18" s="29">
        <v>122942.9</v>
      </c>
      <c r="AJ18" s="29">
        <v>51680</v>
      </c>
      <c r="AK18" s="29">
        <v>56379.3</v>
      </c>
      <c r="AL18" s="29"/>
      <c r="AM18" s="29"/>
      <c r="AN18" s="29"/>
      <c r="AO18" s="29"/>
      <c r="AP18" s="29">
        <v>3292920.5999999987</v>
      </c>
      <c r="AQ18" s="29">
        <v>3292920.5999999987</v>
      </c>
      <c r="AR18" s="27"/>
      <c r="AS18" s="27"/>
      <c r="AT18" s="29">
        <v>2142.1999999999998</v>
      </c>
      <c r="AU18" s="29">
        <v>3742.2</v>
      </c>
      <c r="AV18" s="29">
        <v>2142.1999999999998</v>
      </c>
      <c r="AW18" s="29">
        <v>3742.2</v>
      </c>
      <c r="AX18" s="29">
        <v>331923.99999999994</v>
      </c>
      <c r="AY18" s="29">
        <v>277059.3000000001</v>
      </c>
      <c r="AZ18" s="29"/>
      <c r="BA18" s="29"/>
      <c r="BB18" s="29">
        <v>83154.5</v>
      </c>
      <c r="BC18" s="29">
        <v>78465.260000000009</v>
      </c>
      <c r="BD18" s="29">
        <v>330745.8</v>
      </c>
      <c r="BE18" s="29">
        <v>286737.19999999995</v>
      </c>
      <c r="BF18" s="29">
        <v>-4008.6689999999999</v>
      </c>
      <c r="BG18" s="29">
        <v>5156005</v>
      </c>
      <c r="BH18" s="29">
        <v>4964476.9980999986</v>
      </c>
      <c r="BI18" s="33"/>
      <c r="BJ18" s="33"/>
      <c r="BK18" s="29"/>
      <c r="BL18" s="29"/>
      <c r="BM18" s="29"/>
      <c r="BN18" s="29"/>
      <c r="BO18" s="29"/>
      <c r="BP18" s="29"/>
      <c r="BQ18" s="29">
        <v>326.3</v>
      </c>
      <c r="BR18" s="29"/>
      <c r="BS18" s="29"/>
      <c r="BT18" s="29"/>
      <c r="BU18" s="29"/>
      <c r="BV18" s="29">
        <v>-3449.1010000000006</v>
      </c>
      <c r="BW18" s="29">
        <v>0</v>
      </c>
      <c r="BX18" s="29">
        <v>326.3</v>
      </c>
      <c r="BY18" s="50">
        <f>L18+Y18</f>
        <v>452166</v>
      </c>
      <c r="BZ18" s="50">
        <f t="shared" si="5"/>
        <v>430614.56119999988</v>
      </c>
      <c r="CA18" s="33">
        <f t="shared" si="3"/>
        <v>95.233733009558406</v>
      </c>
      <c r="CB18" s="49">
        <f t="shared" si="2"/>
        <v>3375128.0599999987</v>
      </c>
    </row>
    <row r="19" spans="1:80" s="21" customFormat="1" ht="27" customHeight="1" x14ac:dyDescent="0.2">
      <c r="B19" s="28">
        <v>9</v>
      </c>
      <c r="C19" s="26" t="s">
        <v>52</v>
      </c>
      <c r="D19" s="50">
        <v>159547.5</v>
      </c>
      <c r="E19" s="50">
        <v>26150.499999999996</v>
      </c>
      <c r="F19" s="29">
        <v>3051702.1000000015</v>
      </c>
      <c r="G19" s="29">
        <v>2985626</v>
      </c>
      <c r="H19" s="27">
        <v>97.834778827199358</v>
      </c>
      <c r="I19" s="29">
        <v>1056327.2999999998</v>
      </c>
      <c r="J19" s="29">
        <v>998941.50000000023</v>
      </c>
      <c r="K19" s="27">
        <v>94.567422426742212</v>
      </c>
      <c r="L19" s="29">
        <v>44893</v>
      </c>
      <c r="M19" s="29">
        <v>34704.600000000006</v>
      </c>
      <c r="N19" s="27">
        <v>77.305147795870184</v>
      </c>
      <c r="O19" s="29">
        <v>195387.20000000004</v>
      </c>
      <c r="P19" s="29"/>
      <c r="Q19" s="29">
        <v>196083.49999999997</v>
      </c>
      <c r="R19" s="27">
        <v>100.35636930157142</v>
      </c>
      <c r="S19" s="27">
        <v>32959.200000000012</v>
      </c>
      <c r="T19" s="29">
        <v>32959.200000000012</v>
      </c>
      <c r="U19" s="27">
        <f>T19/S19*100</f>
        <v>100</v>
      </c>
      <c r="V19" s="29">
        <v>410685.02500000008</v>
      </c>
      <c r="W19" s="29">
        <v>260508.09999999995</v>
      </c>
      <c r="X19" s="29">
        <v>32959.200000000012</v>
      </c>
      <c r="Y19" s="29">
        <v>163100.5</v>
      </c>
      <c r="Z19" s="29">
        <v>178275.10000000009</v>
      </c>
      <c r="AA19" s="27">
        <v>109.30383413907381</v>
      </c>
      <c r="AB19" s="29">
        <v>23410</v>
      </c>
      <c r="AC19" s="29">
        <v>23410.000000000004</v>
      </c>
      <c r="AD19" s="27">
        <f t="shared" si="4"/>
        <v>100.00000000000003</v>
      </c>
      <c r="AE19" s="27">
        <v>78562.7</v>
      </c>
      <c r="AF19" s="29">
        <v>76346.600000000035</v>
      </c>
      <c r="AG19" s="29">
        <v>23410</v>
      </c>
      <c r="AH19" s="29">
        <v>69357.399999999994</v>
      </c>
      <c r="AI19" s="29">
        <v>64729.099999999991</v>
      </c>
      <c r="AJ19" s="29">
        <v>23224</v>
      </c>
      <c r="AK19" s="29">
        <v>23197.7</v>
      </c>
      <c r="AL19" s="29">
        <v>1000</v>
      </c>
      <c r="AM19" s="29">
        <v>0</v>
      </c>
      <c r="AN19" s="29">
        <v>0</v>
      </c>
      <c r="AO19" s="29"/>
      <c r="AP19" s="29">
        <v>1863210.9000000004</v>
      </c>
      <c r="AQ19" s="29">
        <v>1863210.9000000004</v>
      </c>
      <c r="AR19" s="29">
        <v>21064.300000000003</v>
      </c>
      <c r="AS19" s="29">
        <v>21064.300000000003</v>
      </c>
      <c r="AT19" s="29">
        <v>0</v>
      </c>
      <c r="AU19" s="29">
        <v>0</v>
      </c>
      <c r="AV19" s="29">
        <v>85568</v>
      </c>
      <c r="AW19" s="29">
        <v>88302.9</v>
      </c>
      <c r="AX19" s="29">
        <v>387133.19999999995</v>
      </c>
      <c r="AY19" s="29">
        <v>354430.89999999985</v>
      </c>
      <c r="AZ19" s="29"/>
      <c r="BA19" s="29"/>
      <c r="BB19" s="29">
        <v>45056.899999999994</v>
      </c>
      <c r="BC19" s="29">
        <v>36366.6</v>
      </c>
      <c r="BD19" s="29">
        <v>86664.000000000015</v>
      </c>
      <c r="BE19" s="29">
        <v>59217.700000000004</v>
      </c>
      <c r="BF19" s="29">
        <v>-1120.8</v>
      </c>
      <c r="BG19" s="29">
        <v>2985659.4000000018</v>
      </c>
      <c r="BH19" s="29">
        <v>2919583.3000000003</v>
      </c>
      <c r="BI19" s="33">
        <v>65000</v>
      </c>
      <c r="BJ19" s="33">
        <v>65000</v>
      </c>
      <c r="BK19" s="29">
        <v>1042.7</v>
      </c>
      <c r="BL19" s="29">
        <v>1042.7</v>
      </c>
      <c r="BM19" s="29"/>
      <c r="BN19" s="29"/>
      <c r="BO19" s="29"/>
      <c r="BP19" s="29"/>
      <c r="BQ19" s="29"/>
      <c r="BR19" s="29">
        <v>40455.899999999994</v>
      </c>
      <c r="BS19" s="29">
        <v>17982.899999999998</v>
      </c>
      <c r="BT19" s="29"/>
      <c r="BU19" s="29"/>
      <c r="BV19" s="29"/>
      <c r="BW19" s="29">
        <v>106498.6</v>
      </c>
      <c r="BX19" s="29">
        <v>84025.60000000002</v>
      </c>
      <c r="BY19" s="50">
        <f>L19+Y19</f>
        <v>207993.5</v>
      </c>
      <c r="BZ19" s="50">
        <f t="shared" si="5"/>
        <v>212979.7000000001</v>
      </c>
      <c r="CA19" s="33">
        <f t="shared" si="3"/>
        <v>102.39728645366326</v>
      </c>
      <c r="CB19" s="49">
        <f t="shared" si="2"/>
        <v>1986684.5000000005</v>
      </c>
    </row>
    <row r="20" spans="1:80" s="21" customFormat="1" ht="27" customHeight="1" x14ac:dyDescent="0.2">
      <c r="B20" s="28">
        <v>10</v>
      </c>
      <c r="C20" s="26" t="s">
        <v>53</v>
      </c>
      <c r="D20" s="50">
        <v>82119.8</v>
      </c>
      <c r="E20" s="50">
        <v>111877.59999999999</v>
      </c>
      <c r="F20" s="29">
        <v>1050929.2</v>
      </c>
      <c r="G20" s="29">
        <v>1051189</v>
      </c>
      <c r="H20" s="27">
        <v>100.02472098025252</v>
      </c>
      <c r="I20" s="29">
        <v>345573.59999999992</v>
      </c>
      <c r="J20" s="29">
        <v>348792.20000000007</v>
      </c>
      <c r="K20" s="27">
        <v>100.9313790173787</v>
      </c>
      <c r="L20" s="29">
        <v>25248.5</v>
      </c>
      <c r="M20" s="29">
        <v>25293.5</v>
      </c>
      <c r="N20" s="27">
        <v>100.17822840960848</v>
      </c>
      <c r="O20" s="29">
        <v>82769</v>
      </c>
      <c r="P20" s="29"/>
      <c r="Q20" s="29">
        <v>84733.700000000012</v>
      </c>
      <c r="R20" s="27">
        <v>102.3737147966026</v>
      </c>
      <c r="S20" s="27">
        <v>22792.1</v>
      </c>
      <c r="T20" s="27">
        <v>24335.5</v>
      </c>
      <c r="U20" s="27">
        <f>T20/S20*100</f>
        <v>106.77164456105406</v>
      </c>
      <c r="V20" s="29">
        <v>97420.800000000017</v>
      </c>
      <c r="W20" s="29">
        <v>82832.7</v>
      </c>
      <c r="X20" s="29">
        <v>22792.1</v>
      </c>
      <c r="Y20" s="29">
        <v>69304.7</v>
      </c>
      <c r="Z20" s="29">
        <v>79158.199999999983</v>
      </c>
      <c r="AA20" s="27">
        <v>114.21765046237844</v>
      </c>
      <c r="AB20" s="29">
        <v>9895.9000000000015</v>
      </c>
      <c r="AC20" s="29">
        <v>6108.6</v>
      </c>
      <c r="AD20" s="27">
        <f t="shared" si="4"/>
        <v>61.72859467052011</v>
      </c>
      <c r="AE20" s="27">
        <v>41834.19999999999</v>
      </c>
      <c r="AF20" s="29">
        <v>34936.300000000003</v>
      </c>
      <c r="AG20" s="29">
        <v>6108.6</v>
      </c>
      <c r="AH20" s="29">
        <v>18850.099999999999</v>
      </c>
      <c r="AI20" s="29">
        <v>14085.9</v>
      </c>
      <c r="AJ20" s="29">
        <v>8000</v>
      </c>
      <c r="AK20" s="29">
        <v>7399</v>
      </c>
      <c r="AL20" s="29"/>
      <c r="AM20" s="29"/>
      <c r="AN20" s="29"/>
      <c r="AO20" s="29"/>
      <c r="AP20" s="29">
        <v>664523</v>
      </c>
      <c r="AQ20" s="29">
        <v>664531</v>
      </c>
      <c r="AR20" s="29">
        <v>6276.6</v>
      </c>
      <c r="AS20" s="29">
        <v>6276.6</v>
      </c>
      <c r="AT20" s="29">
        <v>0</v>
      </c>
      <c r="AU20" s="29">
        <v>0</v>
      </c>
      <c r="AV20" s="29">
        <v>9997</v>
      </c>
      <c r="AW20" s="29">
        <v>8746.7999999999993</v>
      </c>
      <c r="AX20" s="29">
        <v>46822.400000000001</v>
      </c>
      <c r="AY20" s="29">
        <v>66922.400000000009</v>
      </c>
      <c r="AZ20" s="29">
        <v>400</v>
      </c>
      <c r="BA20" s="29">
        <v>388</v>
      </c>
      <c r="BB20" s="29">
        <v>27556</v>
      </c>
      <c r="BC20" s="29">
        <v>24589.200000000001</v>
      </c>
      <c r="BD20" s="29">
        <v>84181.9</v>
      </c>
      <c r="BE20" s="29">
        <v>62064.700000000004</v>
      </c>
      <c r="BF20" s="29"/>
      <c r="BG20" s="29">
        <v>1043929.1999999998</v>
      </c>
      <c r="BH20" s="29">
        <v>1044189</v>
      </c>
      <c r="BI20" s="33"/>
      <c r="BJ20" s="33"/>
      <c r="BK20" s="29">
        <v>7000</v>
      </c>
      <c r="BL20" s="29">
        <v>7000</v>
      </c>
      <c r="BM20" s="29"/>
      <c r="BN20" s="29"/>
      <c r="BO20" s="29"/>
      <c r="BP20" s="29"/>
      <c r="BQ20" s="29"/>
      <c r="BR20" s="29">
        <v>2925.4</v>
      </c>
      <c r="BS20" s="29">
        <v>2925.4</v>
      </c>
      <c r="BT20" s="29"/>
      <c r="BU20" s="29"/>
      <c r="BV20" s="29"/>
      <c r="BW20" s="29">
        <v>9925.4</v>
      </c>
      <c r="BX20" s="29">
        <v>9925.4</v>
      </c>
      <c r="BY20" s="50">
        <f>L20+Y20</f>
        <v>94553.2</v>
      </c>
      <c r="BZ20" s="50">
        <f t="shared" si="5"/>
        <v>104451.69999999998</v>
      </c>
      <c r="CA20" s="33">
        <f t="shared" si="3"/>
        <v>110.46870967878399</v>
      </c>
      <c r="CB20" s="49">
        <f t="shared" si="2"/>
        <v>702396.79999999993</v>
      </c>
    </row>
    <row r="21" spans="1:80" s="21" customFormat="1" ht="27" customHeight="1" x14ac:dyDescent="0.2">
      <c r="B21" s="28">
        <v>11</v>
      </c>
      <c r="C21" s="26" t="s">
        <v>54</v>
      </c>
      <c r="D21" s="54">
        <v>512739.90000000008</v>
      </c>
      <c r="E21" s="54">
        <v>0</v>
      </c>
      <c r="F21" s="55">
        <v>2160653.1</v>
      </c>
      <c r="G21" s="55">
        <v>2113046.9999999991</v>
      </c>
      <c r="H21" s="56">
        <v>97.79668008714583</v>
      </c>
      <c r="I21" s="55">
        <v>569156</v>
      </c>
      <c r="J21" s="55">
        <v>527092.99999999988</v>
      </c>
      <c r="K21" s="56">
        <v>92.609583312835113</v>
      </c>
      <c r="L21" s="55">
        <v>33045.1</v>
      </c>
      <c r="M21" s="55">
        <v>32765.799999999996</v>
      </c>
      <c r="N21" s="57">
        <v>99.154791481944358</v>
      </c>
      <c r="O21" s="55">
        <v>183782.20000000007</v>
      </c>
      <c r="P21" s="55"/>
      <c r="Q21" s="55">
        <v>162880.6</v>
      </c>
      <c r="R21" s="57">
        <v>88.626972579498968</v>
      </c>
      <c r="S21" s="57">
        <v>21732.200000000004</v>
      </c>
      <c r="T21" s="55">
        <v>15475.899999999994</v>
      </c>
      <c r="U21" s="27">
        <f>T21/S21*100</f>
        <v>71.211842335336456</v>
      </c>
      <c r="V21" s="55">
        <v>773268.4</v>
      </c>
      <c r="W21" s="55">
        <v>388959.00000000006</v>
      </c>
      <c r="X21" s="55">
        <v>21732.200000000004</v>
      </c>
      <c r="Y21" s="55">
        <v>108357.69999999998</v>
      </c>
      <c r="Z21" s="55">
        <v>118442.69999999994</v>
      </c>
      <c r="AA21" s="57">
        <v>109.30713737925404</v>
      </c>
      <c r="AB21" s="55">
        <v>12264.8</v>
      </c>
      <c r="AC21" s="55">
        <v>11515.6</v>
      </c>
      <c r="AD21" s="27">
        <f t="shared" si="4"/>
        <v>93.891461744178471</v>
      </c>
      <c r="AE21" s="55">
        <v>220182.50000000003</v>
      </c>
      <c r="AF21" s="55">
        <v>57003.299999999988</v>
      </c>
      <c r="AG21" s="55">
        <v>12264.8</v>
      </c>
      <c r="AH21" s="55">
        <v>38923</v>
      </c>
      <c r="AI21" s="55">
        <v>35944</v>
      </c>
      <c r="AJ21" s="55">
        <v>22235</v>
      </c>
      <c r="AK21" s="55">
        <v>18872</v>
      </c>
      <c r="AL21" s="29"/>
      <c r="AM21" s="29"/>
      <c r="AN21" s="29"/>
      <c r="AO21" s="29"/>
      <c r="AP21" s="55">
        <v>1478077.899999999</v>
      </c>
      <c r="AQ21" s="55">
        <v>1478077.0999999989</v>
      </c>
      <c r="AR21" s="55">
        <v>18149.7</v>
      </c>
      <c r="AS21" s="55">
        <v>18149.7</v>
      </c>
      <c r="AT21" s="29"/>
      <c r="AU21" s="29"/>
      <c r="AV21" s="55">
        <v>32530</v>
      </c>
      <c r="AW21" s="55">
        <v>27853.100000000006</v>
      </c>
      <c r="AX21" s="55">
        <v>101513.9</v>
      </c>
      <c r="AY21" s="55">
        <v>102283.89999999998</v>
      </c>
      <c r="AZ21" s="55">
        <v>15800</v>
      </c>
      <c r="BA21" s="55">
        <v>13286</v>
      </c>
      <c r="BB21" s="55">
        <v>31654.5</v>
      </c>
      <c r="BC21" s="55">
        <v>28544.100000000002</v>
      </c>
      <c r="BD21" s="55">
        <v>32969.100000000006</v>
      </c>
      <c r="BE21" s="55">
        <v>14764.9</v>
      </c>
      <c r="BF21" s="55">
        <v>-3843.5</v>
      </c>
      <c r="BG21" s="55">
        <v>2097038.0999999996</v>
      </c>
      <c r="BH21" s="55">
        <v>2051863.8999999994</v>
      </c>
      <c r="BI21" s="33"/>
      <c r="BJ21" s="33"/>
      <c r="BK21" s="55">
        <v>62665</v>
      </c>
      <c r="BL21" s="55">
        <v>61604.1</v>
      </c>
      <c r="BM21" s="29">
        <v>950</v>
      </c>
      <c r="BN21" s="29">
        <v>-420.99999999999989</v>
      </c>
      <c r="BO21" s="29"/>
      <c r="BP21" s="29"/>
      <c r="BQ21" s="29"/>
      <c r="BR21" s="55">
        <v>22705.000000000004</v>
      </c>
      <c r="BS21" s="55">
        <v>19693.2</v>
      </c>
      <c r="BT21" s="29"/>
      <c r="BU21" s="29"/>
      <c r="BV21" s="29">
        <v>-1371.5</v>
      </c>
      <c r="BW21" s="55">
        <v>86319.099999999991</v>
      </c>
      <c r="BX21" s="55">
        <v>80875.7</v>
      </c>
      <c r="BY21" s="50">
        <f>L21+Y21</f>
        <v>141402.79999999999</v>
      </c>
      <c r="BZ21" s="50">
        <f t="shared" si="5"/>
        <v>151208.49999999994</v>
      </c>
      <c r="CA21" s="33">
        <f t="shared" si="3"/>
        <v>106.93458686815251</v>
      </c>
      <c r="CB21" s="49">
        <f t="shared" si="2"/>
        <v>1585953.9999999991</v>
      </c>
    </row>
    <row r="22" spans="1:80" s="21" customFormat="1" ht="29.25" customHeight="1" x14ac:dyDescent="0.2">
      <c r="B22" s="345" t="s">
        <v>3</v>
      </c>
      <c r="C22" s="346"/>
      <c r="D22" s="52">
        <f>SUM(D11:D21)</f>
        <v>4176614.1020999993</v>
      </c>
      <c r="E22" s="52">
        <f>SUM(E11:E21)</f>
        <v>4248840.7175000003</v>
      </c>
      <c r="F22" s="32">
        <f>SUM(F11:F21)</f>
        <v>96854839.407899991</v>
      </c>
      <c r="G22" s="32">
        <f>SUM(G11:G21)</f>
        <v>95255709.493100002</v>
      </c>
      <c r="H22" s="30">
        <f>G22/F22*100</f>
        <v>98.348941648578531</v>
      </c>
      <c r="I22" s="32">
        <f>SUM(I11:I21)</f>
        <v>27662728.937200006</v>
      </c>
      <c r="J22" s="32">
        <f>SUM(J11:J21)</f>
        <v>24997311.194000006</v>
      </c>
      <c r="K22" s="30">
        <f>J22/I22*100</f>
        <v>90.364588579633491</v>
      </c>
      <c r="L22" s="32">
        <f>SUM(L11:L21)</f>
        <v>5739349.5183999995</v>
      </c>
      <c r="M22" s="32">
        <f>SUM(M11:M21)</f>
        <v>5550555.6562000001</v>
      </c>
      <c r="N22" s="30">
        <f>M22/L22*100</f>
        <v>96.710535547717768</v>
      </c>
      <c r="O22" s="32">
        <f>SUM(O11:O21)</f>
        <v>4804657.5250000004</v>
      </c>
      <c r="P22" s="32"/>
      <c r="Q22" s="32">
        <f>SUM(Q11:Q21)</f>
        <v>4434660.8822000008</v>
      </c>
      <c r="R22" s="30">
        <f>Q22/O22*100</f>
        <v>92.299208822381161</v>
      </c>
      <c r="S22" s="32">
        <f>SUM(S11:S21)</f>
        <v>841424.46999999986</v>
      </c>
      <c r="T22" s="32">
        <f>SUM(T11:T21)</f>
        <v>859356.19698869425</v>
      </c>
      <c r="U22" s="30">
        <f>T22/S22*100</f>
        <v>102.13111546288812</v>
      </c>
      <c r="V22" s="32">
        <f>SUM(V11:V21)</f>
        <v>16407120.525000002</v>
      </c>
      <c r="W22" s="32">
        <f>SUM(W11:W21)</f>
        <v>9847669.5841999985</v>
      </c>
      <c r="X22" s="32">
        <f>SUM(X11:X21)</f>
        <v>836060.57</v>
      </c>
      <c r="Y22" s="32">
        <f>SUM(Y11:Y21)</f>
        <v>7019685.9310000008</v>
      </c>
      <c r="Z22" s="32">
        <f>SUM(Z11:Z21)</f>
        <v>6242520.8592000008</v>
      </c>
      <c r="AA22" s="30">
        <f>Z22/Y22*100</f>
        <v>88.928777164118969</v>
      </c>
      <c r="AB22" s="32">
        <f>SUM(AB11:AB21)</f>
        <v>2316804.1121999999</v>
      </c>
      <c r="AC22" s="32">
        <f>SUM(AC11:AC21)</f>
        <v>2346962.4709999999</v>
      </c>
      <c r="AD22" s="30">
        <f t="shared" si="4"/>
        <v>101.30172243053221</v>
      </c>
      <c r="AE22" s="32">
        <f t="shared" ref="AE22:BX22" si="6">SUM(AE11:AE21)</f>
        <v>11584783.700999999</v>
      </c>
      <c r="AF22" s="32">
        <f t="shared" si="6"/>
        <v>6014837.733337</v>
      </c>
      <c r="AG22" s="32">
        <f t="shared" si="6"/>
        <v>2326641.8871999998</v>
      </c>
      <c r="AH22" s="32">
        <f t="shared" si="6"/>
        <v>2605808.2801999999</v>
      </c>
      <c r="AI22" s="32">
        <f t="shared" si="6"/>
        <v>2543647.9440000001</v>
      </c>
      <c r="AJ22" s="32">
        <f t="shared" si="6"/>
        <v>797036.6</v>
      </c>
      <c r="AK22" s="32">
        <f t="shared" si="6"/>
        <v>791747.84100000001</v>
      </c>
      <c r="AL22" s="32">
        <f t="shared" si="6"/>
        <v>2391.4</v>
      </c>
      <c r="AM22" s="32">
        <f t="shared" si="6"/>
        <v>289.89999999999998</v>
      </c>
      <c r="AN22" s="32">
        <f t="shared" si="6"/>
        <v>732.2</v>
      </c>
      <c r="AO22" s="32">
        <f t="shared" si="6"/>
        <v>732.2</v>
      </c>
      <c r="AP22" s="32">
        <f t="shared" si="6"/>
        <v>32493864.699999996</v>
      </c>
      <c r="AQ22" s="32">
        <f t="shared" si="6"/>
        <v>32493813.300000001</v>
      </c>
      <c r="AR22" s="32">
        <f t="shared" si="6"/>
        <v>6735376.7001</v>
      </c>
      <c r="AS22" s="32">
        <f t="shared" si="6"/>
        <v>6734949.8810999999</v>
      </c>
      <c r="AT22" s="32">
        <f t="shared" si="6"/>
        <v>22142.2</v>
      </c>
      <c r="AU22" s="32">
        <f t="shared" si="6"/>
        <v>24509.100000000002</v>
      </c>
      <c r="AV22" s="32">
        <f t="shared" si="6"/>
        <v>936355.26569999987</v>
      </c>
      <c r="AW22" s="32">
        <f t="shared" si="6"/>
        <v>1047457.6943999999</v>
      </c>
      <c r="AX22" s="32">
        <f t="shared" si="6"/>
        <v>2783975.7001</v>
      </c>
      <c r="AY22" s="32">
        <f t="shared" si="6"/>
        <v>2572382.9937999998</v>
      </c>
      <c r="AZ22" s="32">
        <f t="shared" si="6"/>
        <v>475340.30009999999</v>
      </c>
      <c r="BA22" s="32">
        <f t="shared" si="6"/>
        <v>365778.81600000005</v>
      </c>
      <c r="BB22" s="32">
        <f t="shared" si="6"/>
        <v>26548383.470599994</v>
      </c>
      <c r="BC22" s="32">
        <f t="shared" si="6"/>
        <v>27450195.379999999</v>
      </c>
      <c r="BD22" s="32">
        <f t="shared" si="6"/>
        <v>2507698.4167000004</v>
      </c>
      <c r="BE22" s="32">
        <f t="shared" si="6"/>
        <v>1456711.2071999996</v>
      </c>
      <c r="BF22" s="32">
        <f t="shared" si="6"/>
        <v>-62169.286000000015</v>
      </c>
      <c r="BG22" s="32">
        <f t="shared" si="6"/>
        <v>96413500.207900017</v>
      </c>
      <c r="BH22" s="32">
        <f t="shared" si="6"/>
        <v>94659770.431100011</v>
      </c>
      <c r="BI22" s="34">
        <f t="shared" si="6"/>
        <v>65000</v>
      </c>
      <c r="BJ22" s="34">
        <f t="shared" si="6"/>
        <v>65000</v>
      </c>
      <c r="BK22" s="32">
        <f t="shared" si="6"/>
        <v>230642.2</v>
      </c>
      <c r="BL22" s="32">
        <f t="shared" si="6"/>
        <v>222819.86200000002</v>
      </c>
      <c r="BM22" s="32">
        <f t="shared" si="6"/>
        <v>146195</v>
      </c>
      <c r="BN22" s="32">
        <f t="shared" si="6"/>
        <v>145338.41</v>
      </c>
      <c r="BO22" s="32">
        <f t="shared" si="6"/>
        <v>15000</v>
      </c>
      <c r="BP22" s="32">
        <f t="shared" si="6"/>
        <v>4397</v>
      </c>
      <c r="BQ22" s="32">
        <f t="shared" si="6"/>
        <v>170200.4</v>
      </c>
      <c r="BR22" s="32">
        <f t="shared" si="6"/>
        <v>3824372.2952000001</v>
      </c>
      <c r="BS22" s="32">
        <f t="shared" si="6"/>
        <v>2099477.9824999999</v>
      </c>
      <c r="BT22" s="32">
        <f t="shared" si="6"/>
        <v>0</v>
      </c>
      <c r="BU22" s="32">
        <f t="shared" si="6"/>
        <v>1721.3000000000002</v>
      </c>
      <c r="BV22" s="32">
        <f t="shared" si="6"/>
        <v>-13849.281000000001</v>
      </c>
      <c r="BW22" s="32">
        <f t="shared" si="6"/>
        <v>4265710.5951999994</v>
      </c>
      <c r="BX22" s="32">
        <f t="shared" si="6"/>
        <v>2695416.9444999998</v>
      </c>
      <c r="BY22" s="50">
        <f>L22+Y22</f>
        <v>12759035.4494</v>
      </c>
      <c r="BZ22" s="50">
        <f t="shared" si="5"/>
        <v>11793076.5154</v>
      </c>
      <c r="CA22" s="33">
        <f t="shared" si="3"/>
        <v>92.429216629808607</v>
      </c>
      <c r="CB22" s="49">
        <f t="shared" si="2"/>
        <v>67137358.133100003</v>
      </c>
    </row>
    <row r="23" spans="1:80" ht="18" customHeight="1" x14ac:dyDescent="0.2">
      <c r="A23" s="22"/>
      <c r="J23" s="20"/>
      <c r="AQ23" s="3"/>
      <c r="BB23" s="47"/>
      <c r="BC23" s="47"/>
      <c r="BD23" s="48"/>
      <c r="BE23" s="20"/>
      <c r="BI23" s="48"/>
      <c r="BJ23" s="48"/>
      <c r="BK23" s="48"/>
      <c r="BL23" s="48"/>
    </row>
    <row r="24" spans="1:80" ht="16.5" customHeight="1" x14ac:dyDescent="0.2">
      <c r="A24" s="22"/>
      <c r="AQ24" s="3"/>
      <c r="AS24" s="3"/>
      <c r="BB24" s="47"/>
      <c r="BC24" s="47"/>
      <c r="BD24" s="48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ht="22.5" customHeight="1" x14ac:dyDescent="0.2"/>
    <row r="114" ht="24" customHeight="1" x14ac:dyDescent="0.2"/>
    <row r="118" ht="45" customHeight="1" x14ac:dyDescent="0.2"/>
  </sheetData>
  <mergeCells count="62">
    <mergeCell ref="AV5:BE5"/>
    <mergeCell ref="AX6:AY8"/>
    <mergeCell ref="AZ7:BA8"/>
    <mergeCell ref="AZ6:BC6"/>
    <mergeCell ref="BB7:BC8"/>
    <mergeCell ref="BD6:BE8"/>
    <mergeCell ref="AV6:AW8"/>
    <mergeCell ref="AN6:AO8"/>
    <mergeCell ref="AP6:AU6"/>
    <mergeCell ref="AP7:AQ8"/>
    <mergeCell ref="AR7:AS8"/>
    <mergeCell ref="AT7:AU8"/>
    <mergeCell ref="L5:AM5"/>
    <mergeCell ref="Y6:AA8"/>
    <mergeCell ref="AH6:AI8"/>
    <mergeCell ref="AJ6:AK8"/>
    <mergeCell ref="AG6:AG9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8" customWidth="1"/>
    <col min="2" max="2" width="17.125" style="58" customWidth="1"/>
    <col min="3" max="3" width="12" style="58" customWidth="1"/>
    <col min="4" max="4" width="10" style="58" customWidth="1"/>
    <col min="5" max="5" width="0" style="58" hidden="1" customWidth="1"/>
    <col min="6" max="6" width="10.625" style="58" customWidth="1"/>
    <col min="7" max="7" width="10.25" style="58" customWidth="1"/>
    <col min="8" max="8" width="11.125" style="58" customWidth="1"/>
    <col min="9" max="9" width="10.75" style="58" customWidth="1"/>
    <col min="10" max="10" width="11.25" style="58" customWidth="1"/>
    <col min="11" max="11" width="9.875" style="58" customWidth="1"/>
    <col min="12" max="12" width="9" style="58"/>
    <col min="13" max="13" width="10.75" style="58" customWidth="1"/>
    <col min="14" max="14" width="10.375" style="58" customWidth="1"/>
    <col min="15" max="15" width="9" style="58"/>
    <col min="16" max="16" width="9.75" style="58" customWidth="1"/>
    <col min="17" max="17" width="10.625" style="58" customWidth="1"/>
    <col min="18" max="18" width="9" style="58"/>
    <col min="19" max="20" width="10.5" style="58" customWidth="1"/>
    <col min="21" max="21" width="9.125" style="58" customWidth="1"/>
    <col min="22" max="22" width="7.5" style="58" customWidth="1"/>
    <col min="23" max="23" width="11.375" style="58" customWidth="1"/>
    <col min="24" max="24" width="11" style="58" customWidth="1"/>
    <col min="25" max="25" width="9" style="58" customWidth="1"/>
    <col min="26" max="26" width="10.625" style="58" customWidth="1"/>
    <col min="27" max="27" width="10" style="58" customWidth="1"/>
    <col min="28" max="28" width="8.625" style="58" customWidth="1"/>
    <col min="29" max="16384" width="9" style="58"/>
  </cols>
  <sheetData>
    <row r="1" spans="1:28" ht="3" customHeight="1" x14ac:dyDescent="0.3">
      <c r="M1" s="415" t="s">
        <v>74</v>
      </c>
      <c r="N1" s="415"/>
      <c r="O1" s="415"/>
    </row>
    <row r="2" spans="1:28" ht="39" customHeight="1" x14ac:dyDescent="0.3">
      <c r="C2" s="416" t="s">
        <v>75</v>
      </c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O2" s="416"/>
    </row>
    <row r="3" spans="1:28" ht="22.5" customHeight="1" x14ac:dyDescent="0.3">
      <c r="C3" s="417" t="s">
        <v>99</v>
      </c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7"/>
    </row>
    <row r="4" spans="1:28" x14ac:dyDescent="0.3"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28" ht="22.5" customHeight="1" thickBot="1" x14ac:dyDescent="0.35">
      <c r="A5" s="413"/>
      <c r="B5" s="412" t="s">
        <v>76</v>
      </c>
      <c r="C5" s="418" t="s">
        <v>37</v>
      </c>
      <c r="D5" s="419"/>
      <c r="E5" s="419"/>
      <c r="F5" s="419"/>
      <c r="G5" s="419"/>
      <c r="H5" s="419"/>
      <c r="I5" s="419"/>
      <c r="J5" s="419"/>
      <c r="K5" s="419"/>
      <c r="L5" s="419"/>
      <c r="M5" s="419"/>
      <c r="N5" s="419"/>
      <c r="O5" s="419"/>
      <c r="P5" s="409" t="s">
        <v>38</v>
      </c>
      <c r="Q5" s="409"/>
      <c r="R5" s="409"/>
      <c r="S5" s="409"/>
      <c r="T5" s="409"/>
      <c r="U5" s="409"/>
      <c r="V5" s="409"/>
      <c r="W5" s="409"/>
      <c r="X5" s="409"/>
      <c r="Y5" s="409"/>
      <c r="Z5" s="409"/>
      <c r="AA5" s="409"/>
      <c r="AB5" s="409"/>
    </row>
    <row r="6" spans="1:28" ht="105" customHeight="1" x14ac:dyDescent="0.3">
      <c r="A6" s="414"/>
      <c r="B6" s="412"/>
      <c r="C6" s="105" t="s">
        <v>77</v>
      </c>
      <c r="D6" s="61" t="s">
        <v>78</v>
      </c>
      <c r="E6" s="61" t="s">
        <v>79</v>
      </c>
      <c r="F6" s="62" t="s">
        <v>100</v>
      </c>
      <c r="G6" s="63" t="s">
        <v>80</v>
      </c>
      <c r="H6" s="63" t="s">
        <v>95</v>
      </c>
      <c r="I6" s="64" t="s">
        <v>97</v>
      </c>
      <c r="J6" s="65" t="s">
        <v>98</v>
      </c>
      <c r="K6" s="66" t="s">
        <v>84</v>
      </c>
      <c r="L6" s="67" t="s">
        <v>83</v>
      </c>
      <c r="M6" s="68" t="s">
        <v>85</v>
      </c>
      <c r="N6" s="69" t="s">
        <v>86</v>
      </c>
      <c r="O6" s="70" t="s">
        <v>83</v>
      </c>
      <c r="P6" s="60" t="s">
        <v>87</v>
      </c>
      <c r="Q6" s="61" t="s">
        <v>78</v>
      </c>
      <c r="R6" s="61" t="s">
        <v>88</v>
      </c>
      <c r="S6" s="62" t="s">
        <v>101</v>
      </c>
      <c r="T6" s="63" t="s">
        <v>81</v>
      </c>
      <c r="U6" s="63" t="s">
        <v>82</v>
      </c>
      <c r="V6" s="64" t="s">
        <v>96</v>
      </c>
      <c r="W6" s="65" t="s">
        <v>89</v>
      </c>
      <c r="X6" s="66" t="s">
        <v>90</v>
      </c>
      <c r="Y6" s="67" t="s">
        <v>96</v>
      </c>
      <c r="Z6" s="68" t="s">
        <v>91</v>
      </c>
      <c r="AA6" s="69" t="s">
        <v>92</v>
      </c>
      <c r="AB6" s="70" t="s">
        <v>96</v>
      </c>
    </row>
    <row r="7" spans="1:28" x14ac:dyDescent="0.3">
      <c r="A7" s="107"/>
      <c r="B7" s="107"/>
      <c r="C7" s="106">
        <v>1</v>
      </c>
      <c r="D7" s="72">
        <v>2</v>
      </c>
      <c r="E7" s="72">
        <v>3</v>
      </c>
      <c r="F7" s="73">
        <v>4</v>
      </c>
      <c r="G7" s="74">
        <v>6</v>
      </c>
      <c r="H7" s="74">
        <v>7</v>
      </c>
      <c r="I7" s="75">
        <v>8</v>
      </c>
      <c r="J7" s="76">
        <v>9</v>
      </c>
      <c r="K7" s="77">
        <v>10</v>
      </c>
      <c r="L7" s="78">
        <v>11</v>
      </c>
      <c r="M7" s="79">
        <v>12</v>
      </c>
      <c r="N7" s="80">
        <v>13</v>
      </c>
      <c r="O7" s="81">
        <v>14</v>
      </c>
      <c r="P7" s="71">
        <v>1</v>
      </c>
      <c r="Q7" s="72">
        <v>2</v>
      </c>
      <c r="R7" s="72">
        <v>3</v>
      </c>
      <c r="S7" s="73">
        <v>4</v>
      </c>
      <c r="T7" s="74">
        <v>6</v>
      </c>
      <c r="U7" s="74">
        <v>7</v>
      </c>
      <c r="V7" s="75">
        <v>8</v>
      </c>
      <c r="W7" s="76">
        <v>9</v>
      </c>
      <c r="X7" s="77">
        <v>10</v>
      </c>
      <c r="Y7" s="78">
        <v>11</v>
      </c>
      <c r="Z7" s="79">
        <v>12</v>
      </c>
      <c r="AA7" s="80">
        <v>13</v>
      </c>
      <c r="AB7" s="81">
        <v>14</v>
      </c>
    </row>
    <row r="8" spans="1:28" ht="27.95" customHeight="1" x14ac:dyDescent="0.3">
      <c r="A8" s="82">
        <v>1</v>
      </c>
      <c r="B8" s="129" t="s">
        <v>45</v>
      </c>
      <c r="C8" s="108">
        <v>2122658.1000000006</v>
      </c>
      <c r="D8" s="109">
        <v>1355148.7999999993</v>
      </c>
      <c r="E8" s="109">
        <v>34285.299999999988</v>
      </c>
      <c r="F8" s="110">
        <f>N8/C8*100</f>
        <v>1.6466033790368781</v>
      </c>
      <c r="G8" s="111">
        <v>359964.2</v>
      </c>
      <c r="H8" s="111">
        <v>328270.29999999993</v>
      </c>
      <c r="I8" s="112">
        <v>91.195263306739932</v>
      </c>
      <c r="J8" s="113">
        <f>G8-M8</f>
        <v>325678.90000000002</v>
      </c>
      <c r="K8" s="114">
        <f>H8-N8</f>
        <v>293318.53999999992</v>
      </c>
      <c r="L8" s="115">
        <f>K8/J8*100</f>
        <v>90.063722273687333</v>
      </c>
      <c r="M8" s="88">
        <v>34285.299999999988</v>
      </c>
      <c r="N8" s="89">
        <v>34951.760000000009</v>
      </c>
      <c r="O8" s="116">
        <f>N8/M8*100</f>
        <v>101.94386515503734</v>
      </c>
      <c r="P8" s="125">
        <v>1030252.6999999997</v>
      </c>
      <c r="Q8" s="126">
        <v>490473.6</v>
      </c>
      <c r="R8" s="117">
        <v>22466.099999999991</v>
      </c>
      <c r="S8" s="118">
        <f>AA8/P8*100</f>
        <v>2.1786790755316638</v>
      </c>
      <c r="T8" s="119">
        <v>238488.20000000004</v>
      </c>
      <c r="U8" s="119">
        <v>205186.80099999989</v>
      </c>
      <c r="V8" s="120">
        <v>86.036458407585727</v>
      </c>
      <c r="W8" s="121">
        <f>T8-Z8</f>
        <v>216022.10000000003</v>
      </c>
      <c r="X8" s="122">
        <f>U8-AA8</f>
        <v>182740.9009999999</v>
      </c>
      <c r="Y8" s="123">
        <f>X8/W8*100</f>
        <v>84.593613801550788</v>
      </c>
      <c r="Z8" s="83">
        <v>22466.099999999991</v>
      </c>
      <c r="AA8" s="84">
        <v>22445.9</v>
      </c>
      <c r="AB8" s="85">
        <f>AA8/Z8*100</f>
        <v>99.910086752930013</v>
      </c>
    </row>
    <row r="9" spans="1:28" ht="27.95" customHeight="1" x14ac:dyDescent="0.3">
      <c r="A9" s="82">
        <v>2</v>
      </c>
      <c r="B9" s="130" t="s">
        <v>46</v>
      </c>
      <c r="C9" s="124">
        <v>1207109.3999999999</v>
      </c>
      <c r="D9" s="109">
        <v>651839.07600000012</v>
      </c>
      <c r="E9" s="109">
        <v>77378.400000000038</v>
      </c>
      <c r="F9" s="110">
        <f t="shared" ref="F9:F18" si="0">N9/C9*100</f>
        <v>6.9717550041446117</v>
      </c>
      <c r="G9" s="111">
        <v>619867.10000000009</v>
      </c>
      <c r="H9" s="111">
        <v>626646.30000000016</v>
      </c>
      <c r="I9" s="112">
        <v>101.09365378481937</v>
      </c>
      <c r="J9" s="113">
        <f t="shared" ref="J9:K17" si="1">G9-M9</f>
        <v>542488.70000000007</v>
      </c>
      <c r="K9" s="114">
        <f t="shared" si="1"/>
        <v>542489.5900000002</v>
      </c>
      <c r="L9" s="115">
        <f>K9/J9*100</f>
        <v>100.00016405871683</v>
      </c>
      <c r="M9" s="88">
        <v>77378.400000000038</v>
      </c>
      <c r="N9" s="89">
        <v>84156.709999999992</v>
      </c>
      <c r="O9" s="116">
        <f t="shared" ref="O9:O18" si="2">N9/M9*100</f>
        <v>108.75995109746384</v>
      </c>
      <c r="P9" s="125">
        <v>598890.59999999986</v>
      </c>
      <c r="Q9" s="126">
        <v>323400.924</v>
      </c>
      <c r="R9" s="117">
        <v>36143.78</v>
      </c>
      <c r="S9" s="118">
        <f t="shared" ref="S9:S18" si="3">AA9/P9*100</f>
        <v>9.1167034513482132</v>
      </c>
      <c r="T9" s="119">
        <v>429315.48000000004</v>
      </c>
      <c r="U9" s="120">
        <v>447770.49</v>
      </c>
      <c r="V9" s="120">
        <v>104.29870593065964</v>
      </c>
      <c r="W9" s="121">
        <f>T9-Z9</f>
        <v>393171.70000000007</v>
      </c>
      <c r="X9" s="122">
        <f t="shared" ref="X9:X17" si="4">U9-AA9</f>
        <v>393171.41</v>
      </c>
      <c r="Y9" s="123">
        <f>X9/W9*100</f>
        <v>99.99992624087642</v>
      </c>
      <c r="Z9" s="83">
        <v>36143.78</v>
      </c>
      <c r="AA9" s="84">
        <v>54599.080000000009</v>
      </c>
      <c r="AB9" s="85">
        <f t="shared" ref="AB9:AB18" si="5">AA9/Z9*100</f>
        <v>151.06079109600603</v>
      </c>
    </row>
    <row r="10" spans="1:28" ht="27.95" customHeight="1" x14ac:dyDescent="0.3">
      <c r="A10" s="82">
        <v>3</v>
      </c>
      <c r="B10" s="130" t="s">
        <v>47</v>
      </c>
      <c r="C10" s="124">
        <v>3751162.4</v>
      </c>
      <c r="D10" s="109">
        <v>1966722.5</v>
      </c>
      <c r="E10" s="109">
        <v>92877.5</v>
      </c>
      <c r="F10" s="110">
        <f t="shared" si="0"/>
        <v>3.5541569727826241</v>
      </c>
      <c r="G10" s="111">
        <v>811873.5</v>
      </c>
      <c r="H10" s="111">
        <v>793964.90000000026</v>
      </c>
      <c r="I10" s="112">
        <v>97.794163745953071</v>
      </c>
      <c r="J10" s="113">
        <f t="shared" si="1"/>
        <v>718996</v>
      </c>
      <c r="K10" s="114">
        <f t="shared" si="1"/>
        <v>660642.70000000019</v>
      </c>
      <c r="L10" s="115">
        <f t="shared" ref="L10:L18" si="6">K10/J10*100</f>
        <v>91.884057769445192</v>
      </c>
      <c r="M10" s="88">
        <v>92877.5</v>
      </c>
      <c r="N10" s="89">
        <v>133322.20000000001</v>
      </c>
      <c r="O10" s="116">
        <f t="shared" si="2"/>
        <v>143.54628408387393</v>
      </c>
      <c r="P10" s="125">
        <v>1406455.4000000001</v>
      </c>
      <c r="Q10" s="126">
        <v>722956.70000000007</v>
      </c>
      <c r="R10" s="126">
        <v>30073.300000000003</v>
      </c>
      <c r="S10" s="118">
        <f t="shared" si="3"/>
        <v>3.979998228169908</v>
      </c>
      <c r="T10" s="119">
        <v>573878</v>
      </c>
      <c r="U10" s="119">
        <v>587900.60000000021</v>
      </c>
      <c r="V10" s="120">
        <v>102.44348101861375</v>
      </c>
      <c r="W10" s="121">
        <f t="shared" ref="W10:W17" si="7">T10-Z10</f>
        <v>543804.69999999995</v>
      </c>
      <c r="X10" s="122">
        <f t="shared" si="4"/>
        <v>531923.70000000019</v>
      </c>
      <c r="Y10" s="123">
        <f t="shared" ref="Y10:Y18" si="8">X10/W10*100</f>
        <v>97.815208290770599</v>
      </c>
      <c r="Z10" s="86">
        <v>30073.300000000003</v>
      </c>
      <c r="AA10" s="87">
        <v>55976.899999999994</v>
      </c>
      <c r="AB10" s="85">
        <f t="shared" si="5"/>
        <v>186.13487711691096</v>
      </c>
    </row>
    <row r="11" spans="1:28" ht="27.95" customHeight="1" x14ac:dyDescent="0.3">
      <c r="A11" s="82">
        <v>4</v>
      </c>
      <c r="B11" s="130" t="s">
        <v>48</v>
      </c>
      <c r="C11" s="124">
        <v>1859662.5999999994</v>
      </c>
      <c r="D11" s="109">
        <v>1125186.7</v>
      </c>
      <c r="E11" s="109">
        <v>87758.399999999994</v>
      </c>
      <c r="F11" s="110">
        <f t="shared" si="0"/>
        <v>4.567957649952203</v>
      </c>
      <c r="G11" s="111">
        <v>438116.99999999994</v>
      </c>
      <c r="H11" s="111">
        <v>390934.60000000003</v>
      </c>
      <c r="I11" s="112">
        <v>89.230639304112842</v>
      </c>
      <c r="J11" s="113">
        <f t="shared" si="1"/>
        <v>344994.69999999995</v>
      </c>
      <c r="K11" s="114">
        <f t="shared" si="1"/>
        <v>305986</v>
      </c>
      <c r="L11" s="115">
        <f t="shared" si="6"/>
        <v>88.692956732378804</v>
      </c>
      <c r="M11" s="88">
        <v>93122.299999999988</v>
      </c>
      <c r="N11" s="89">
        <v>84948.6</v>
      </c>
      <c r="O11" s="116">
        <f t="shared" si="2"/>
        <v>91.222617998052044</v>
      </c>
      <c r="P11" s="125">
        <v>767912.9</v>
      </c>
      <c r="Q11" s="126">
        <v>372663.69999999995</v>
      </c>
      <c r="R11" s="126">
        <v>66182.807199999981</v>
      </c>
      <c r="S11" s="118">
        <f t="shared" si="3"/>
        <v>7.9956724258701737</v>
      </c>
      <c r="T11" s="119">
        <v>315253.00719999999</v>
      </c>
      <c r="U11" s="119">
        <v>320457.29999999993</v>
      </c>
      <c r="V11" s="120">
        <v>101.65083050157816</v>
      </c>
      <c r="W11" s="121">
        <f t="shared" si="7"/>
        <v>249070.2</v>
      </c>
      <c r="X11" s="122">
        <f t="shared" si="4"/>
        <v>259057.49999999994</v>
      </c>
      <c r="Y11" s="123">
        <f t="shared" si="8"/>
        <v>104.00983337227817</v>
      </c>
      <c r="Z11" s="86">
        <v>66182.807199999981</v>
      </c>
      <c r="AA11" s="87">
        <v>61399.8</v>
      </c>
      <c r="AB11" s="85">
        <f t="shared" si="5"/>
        <v>92.773036680740887</v>
      </c>
    </row>
    <row r="12" spans="1:28" ht="27.95" customHeight="1" x14ac:dyDescent="0.3">
      <c r="A12" s="82">
        <v>5</v>
      </c>
      <c r="B12" s="130" t="s">
        <v>49</v>
      </c>
      <c r="C12" s="124">
        <v>2078424.8000000005</v>
      </c>
      <c r="D12" s="109">
        <v>1381370.9676000006</v>
      </c>
      <c r="E12" s="109">
        <v>86084.599999999991</v>
      </c>
      <c r="F12" s="110">
        <f t="shared" si="0"/>
        <v>3.3402112979355398</v>
      </c>
      <c r="G12" s="111">
        <v>448980.02500000002</v>
      </c>
      <c r="H12" s="111">
        <v>362643.28260000015</v>
      </c>
      <c r="I12" s="112">
        <v>80.770471381215714</v>
      </c>
      <c r="J12" s="113">
        <v>448980.02500000002</v>
      </c>
      <c r="K12" s="114">
        <v>362643.28260000015</v>
      </c>
      <c r="L12" s="115">
        <f t="shared" si="6"/>
        <v>80.770471381215714</v>
      </c>
      <c r="M12" s="88">
        <v>86084.599999999991</v>
      </c>
      <c r="N12" s="89">
        <v>69423.779988694165</v>
      </c>
      <c r="O12" s="116">
        <f t="shared" si="2"/>
        <v>80.645992417568507</v>
      </c>
      <c r="P12" s="125">
        <v>500234.40100000001</v>
      </c>
      <c r="Q12" s="126">
        <v>280645.54499999987</v>
      </c>
      <c r="R12" s="126">
        <v>52609.200000000012</v>
      </c>
      <c r="S12" s="118">
        <f t="shared" si="3"/>
        <v>7.9472743019127146</v>
      </c>
      <c r="T12" s="119">
        <v>449522.36220000009</v>
      </c>
      <c r="U12" s="119">
        <v>417616.41629999992</v>
      </c>
      <c r="V12" s="120">
        <v>92.902256131630509</v>
      </c>
      <c r="W12" s="121">
        <f t="shared" si="7"/>
        <v>396913.16220000008</v>
      </c>
      <c r="X12" s="122">
        <f t="shared" si="4"/>
        <v>377861.41629999992</v>
      </c>
      <c r="Y12" s="123">
        <f t="shared" si="8"/>
        <v>95.200021638385422</v>
      </c>
      <c r="Z12" s="86">
        <v>52609.200000000012</v>
      </c>
      <c r="AA12" s="87">
        <v>39755</v>
      </c>
      <c r="AB12" s="85">
        <f t="shared" si="5"/>
        <v>75.566630931472048</v>
      </c>
    </row>
    <row r="13" spans="1:28" ht="27.95" customHeight="1" x14ac:dyDescent="0.3">
      <c r="A13" s="82">
        <v>6</v>
      </c>
      <c r="B13" s="130" t="s">
        <v>50</v>
      </c>
      <c r="C13" s="124">
        <v>1779613.2999999998</v>
      </c>
      <c r="D13" s="109">
        <v>1105478.2406000001</v>
      </c>
      <c r="E13" s="109">
        <v>71330.05</v>
      </c>
      <c r="F13" s="110">
        <f t="shared" si="0"/>
        <v>4.3506938838903952</v>
      </c>
      <c r="G13" s="111">
        <v>412712.20000000007</v>
      </c>
      <c r="H13" s="111">
        <v>413570.10000000003</v>
      </c>
      <c r="I13" s="112">
        <v>100.20786882481303</v>
      </c>
      <c r="J13" s="113">
        <f t="shared" si="1"/>
        <v>341382.15000000008</v>
      </c>
      <c r="K13" s="114">
        <f t="shared" si="1"/>
        <v>336144.57300000003</v>
      </c>
      <c r="L13" s="115">
        <f t="shared" si="6"/>
        <v>98.465773034706103</v>
      </c>
      <c r="M13" s="88">
        <v>71330.05</v>
      </c>
      <c r="N13" s="89">
        <v>77425.527000000016</v>
      </c>
      <c r="O13" s="116">
        <f t="shared" si="2"/>
        <v>108.54545454545456</v>
      </c>
      <c r="P13" s="125">
        <v>1850674.9000000001</v>
      </c>
      <c r="Q13" s="126">
        <v>948397.76433700009</v>
      </c>
      <c r="R13" s="126">
        <v>163500.90000000002</v>
      </c>
      <c r="S13" s="118">
        <f t="shared" si="3"/>
        <v>8.7463168706724197</v>
      </c>
      <c r="T13" s="119">
        <v>855662.9</v>
      </c>
      <c r="U13" s="119">
        <v>893353.50000000012</v>
      </c>
      <c r="V13" s="120">
        <v>104.40484214052053</v>
      </c>
      <c r="W13" s="121">
        <f t="shared" si="7"/>
        <v>705787.07499999995</v>
      </c>
      <c r="X13" s="122">
        <f t="shared" si="4"/>
        <v>731487.60900000017</v>
      </c>
      <c r="Y13" s="123">
        <f t="shared" si="8"/>
        <v>103.64140048895061</v>
      </c>
      <c r="Z13" s="86">
        <v>149875.82500000001</v>
      </c>
      <c r="AA13" s="87">
        <v>161865.89099999995</v>
      </c>
      <c r="AB13" s="85">
        <f t="shared" si="5"/>
        <v>107.99999999999996</v>
      </c>
    </row>
    <row r="14" spans="1:28" ht="27.95" customHeight="1" x14ac:dyDescent="0.3">
      <c r="A14" s="82">
        <v>7</v>
      </c>
      <c r="B14" s="130" t="s">
        <v>51</v>
      </c>
      <c r="C14" s="124">
        <v>1327115.6999999995</v>
      </c>
      <c r="D14" s="109">
        <v>991008.49999999965</v>
      </c>
      <c r="E14" s="109">
        <v>71141.199999999983</v>
      </c>
      <c r="F14" s="110">
        <f t="shared" si="0"/>
        <v>4.8703666153599139</v>
      </c>
      <c r="G14" s="111">
        <v>458799.7</v>
      </c>
      <c r="H14" s="111">
        <v>415615.67690000025</v>
      </c>
      <c r="I14" s="112">
        <v>90.587608688497454</v>
      </c>
      <c r="J14" s="113">
        <f t="shared" si="1"/>
        <v>387658.5</v>
      </c>
      <c r="K14" s="114">
        <f t="shared" si="1"/>
        <v>350980.27690000023</v>
      </c>
      <c r="L14" s="115">
        <f t="shared" si="6"/>
        <v>90.538522152874307</v>
      </c>
      <c r="M14" s="88">
        <v>71141.199999999983</v>
      </c>
      <c r="N14" s="88">
        <v>64635.4</v>
      </c>
      <c r="O14" s="116">
        <f t="shared" si="2"/>
        <v>90.855088190809283</v>
      </c>
      <c r="P14" s="125">
        <v>498920.4</v>
      </c>
      <c r="Q14" s="126">
        <v>264038.3000000001</v>
      </c>
      <c r="R14" s="126">
        <v>43171.399999999987</v>
      </c>
      <c r="S14" s="118">
        <f t="shared" si="3"/>
        <v>7.8518938091126325</v>
      </c>
      <c r="T14" s="119">
        <v>452166</v>
      </c>
      <c r="U14" s="119">
        <v>430614.56119999988</v>
      </c>
      <c r="V14" s="120">
        <v>95.233733009558406</v>
      </c>
      <c r="W14" s="121">
        <f t="shared" si="7"/>
        <v>408994.60000000003</v>
      </c>
      <c r="X14" s="122">
        <f t="shared" si="4"/>
        <v>391439.86119999993</v>
      </c>
      <c r="Y14" s="123">
        <f t="shared" si="8"/>
        <v>95.707831154738926</v>
      </c>
      <c r="Z14" s="86">
        <v>43171.399999999987</v>
      </c>
      <c r="AA14" s="87">
        <v>39174.699999999983</v>
      </c>
      <c r="AB14" s="85">
        <f t="shared" si="5"/>
        <v>90.742250656684746</v>
      </c>
    </row>
    <row r="15" spans="1:28" ht="27.95" customHeight="1" x14ac:dyDescent="0.3">
      <c r="A15" s="82">
        <v>8</v>
      </c>
      <c r="B15" s="130" t="s">
        <v>52</v>
      </c>
      <c r="C15" s="124">
        <v>410685.02500000008</v>
      </c>
      <c r="D15" s="109">
        <v>260508.09999999995</v>
      </c>
      <c r="E15" s="109">
        <v>32959.200000000012</v>
      </c>
      <c r="F15" s="110">
        <f t="shared" si="0"/>
        <v>8.0254204545198604</v>
      </c>
      <c r="G15" s="111">
        <v>195387.20000000004</v>
      </c>
      <c r="H15" s="111">
        <v>196083.49999999997</v>
      </c>
      <c r="I15" s="112">
        <v>100.35636930157142</v>
      </c>
      <c r="J15" s="113">
        <f t="shared" si="1"/>
        <v>162428.00000000003</v>
      </c>
      <c r="K15" s="114">
        <f t="shared" si="1"/>
        <v>163124.29999999996</v>
      </c>
      <c r="L15" s="115">
        <f t="shared" si="6"/>
        <v>100.42868224690321</v>
      </c>
      <c r="M15" s="88">
        <v>32959.200000000012</v>
      </c>
      <c r="N15" s="89">
        <v>32959.200000000012</v>
      </c>
      <c r="O15" s="116">
        <f t="shared" si="2"/>
        <v>100</v>
      </c>
      <c r="P15" s="125">
        <v>78562.7</v>
      </c>
      <c r="Q15" s="126">
        <v>76346.600000000035</v>
      </c>
      <c r="R15" s="126">
        <v>23410</v>
      </c>
      <c r="S15" s="118">
        <f t="shared" si="3"/>
        <v>29.79785572542696</v>
      </c>
      <c r="T15" s="119">
        <v>207993.5</v>
      </c>
      <c r="U15" s="119">
        <v>212979.7000000001</v>
      </c>
      <c r="V15" s="120">
        <v>102.39728645366326</v>
      </c>
      <c r="W15" s="121">
        <f t="shared" si="7"/>
        <v>184583.5</v>
      </c>
      <c r="X15" s="122">
        <f t="shared" si="4"/>
        <v>189569.7000000001</v>
      </c>
      <c r="Y15" s="123">
        <f t="shared" si="8"/>
        <v>102.7013248746503</v>
      </c>
      <c r="Z15" s="86">
        <v>23410</v>
      </c>
      <c r="AA15" s="87">
        <v>23410.000000000004</v>
      </c>
      <c r="AB15" s="85">
        <f t="shared" si="5"/>
        <v>100.00000000000003</v>
      </c>
    </row>
    <row r="16" spans="1:28" ht="27.95" customHeight="1" x14ac:dyDescent="0.3">
      <c r="A16" s="82">
        <v>9</v>
      </c>
      <c r="B16" s="130" t="s">
        <v>93</v>
      </c>
      <c r="C16" s="124">
        <v>97420.800000000017</v>
      </c>
      <c r="D16" s="109">
        <v>82832.7</v>
      </c>
      <c r="E16" s="109">
        <v>22792.1</v>
      </c>
      <c r="F16" s="110">
        <f t="shared" si="0"/>
        <v>24.979778445670735</v>
      </c>
      <c r="G16" s="111">
        <v>82769</v>
      </c>
      <c r="H16" s="111">
        <v>84733.700000000012</v>
      </c>
      <c r="I16" s="112">
        <v>102.3737147966026</v>
      </c>
      <c r="J16" s="113">
        <f t="shared" si="1"/>
        <v>59976.9</v>
      </c>
      <c r="K16" s="114">
        <f t="shared" si="1"/>
        <v>60398.200000000012</v>
      </c>
      <c r="L16" s="115">
        <f t="shared" si="6"/>
        <v>100.70243710495208</v>
      </c>
      <c r="M16" s="88">
        <v>22792.1</v>
      </c>
      <c r="N16" s="89">
        <v>24335.5</v>
      </c>
      <c r="O16" s="116">
        <f t="shared" si="2"/>
        <v>106.77164456105406</v>
      </c>
      <c r="P16" s="124">
        <v>41834.19999999999</v>
      </c>
      <c r="Q16" s="126">
        <v>34936.300000000003</v>
      </c>
      <c r="R16" s="126">
        <v>6108.6</v>
      </c>
      <c r="S16" s="118">
        <f t="shared" si="3"/>
        <v>14.601928565623346</v>
      </c>
      <c r="T16" s="119">
        <v>94553.2</v>
      </c>
      <c r="U16" s="119">
        <v>104451.69999999998</v>
      </c>
      <c r="V16" s="120">
        <v>110.46870967878399</v>
      </c>
      <c r="W16" s="121">
        <v>6108.6</v>
      </c>
      <c r="X16" s="122">
        <v>9895.9000000000015</v>
      </c>
      <c r="Y16" s="123">
        <f t="shared" si="8"/>
        <v>161.99947614838101</v>
      </c>
      <c r="Z16" s="88">
        <v>9895.9000000000015</v>
      </c>
      <c r="AA16" s="89">
        <v>6108.6</v>
      </c>
      <c r="AB16" s="85">
        <f t="shared" si="5"/>
        <v>61.72859467052011</v>
      </c>
    </row>
    <row r="17" spans="1:28" ht="27.95" customHeight="1" x14ac:dyDescent="0.3">
      <c r="A17" s="82">
        <v>10</v>
      </c>
      <c r="B17" s="130" t="s">
        <v>54</v>
      </c>
      <c r="C17" s="124">
        <v>773268.4</v>
      </c>
      <c r="D17" s="109">
        <v>388959.00000000006</v>
      </c>
      <c r="E17" s="109">
        <v>21732.200000000004</v>
      </c>
      <c r="F17" s="110">
        <f t="shared" si="0"/>
        <v>2.0013620109136743</v>
      </c>
      <c r="G17" s="111">
        <v>183782.20000000007</v>
      </c>
      <c r="H17" s="111">
        <v>162880.6</v>
      </c>
      <c r="I17" s="112">
        <v>88.626972579498968</v>
      </c>
      <c r="J17" s="113">
        <f t="shared" si="1"/>
        <v>162050.00000000006</v>
      </c>
      <c r="K17" s="114">
        <f t="shared" si="1"/>
        <v>147404.70000000001</v>
      </c>
      <c r="L17" s="115">
        <f t="shared" si="6"/>
        <v>90.96248071582842</v>
      </c>
      <c r="M17" s="88">
        <v>21732.200000000004</v>
      </c>
      <c r="N17" s="89">
        <v>15475.899999999994</v>
      </c>
      <c r="O17" s="116">
        <f t="shared" si="2"/>
        <v>71.211842335336456</v>
      </c>
      <c r="P17" s="124">
        <v>220182.50000000003</v>
      </c>
      <c r="Q17" s="126">
        <v>57003.299999999988</v>
      </c>
      <c r="R17" s="126">
        <v>12264.8</v>
      </c>
      <c r="S17" s="118">
        <f t="shared" si="3"/>
        <v>5.2300250928207275</v>
      </c>
      <c r="T17" s="119">
        <v>141402.79999999999</v>
      </c>
      <c r="U17" s="119">
        <v>151208.49999999994</v>
      </c>
      <c r="V17" s="120">
        <v>106.93458686815251</v>
      </c>
      <c r="W17" s="121">
        <f t="shared" si="7"/>
        <v>129137.99999999999</v>
      </c>
      <c r="X17" s="122">
        <f t="shared" si="4"/>
        <v>139692.89999999994</v>
      </c>
      <c r="Y17" s="123">
        <f t="shared" si="8"/>
        <v>108.17334944013378</v>
      </c>
      <c r="Z17" s="88">
        <v>12264.8</v>
      </c>
      <c r="AA17" s="89">
        <v>11515.6</v>
      </c>
      <c r="AB17" s="85">
        <f t="shared" si="5"/>
        <v>93.891461744178471</v>
      </c>
    </row>
    <row r="18" spans="1:28" ht="27.95" customHeight="1" thickBot="1" x14ac:dyDescent="0.35">
      <c r="A18" s="410" t="s">
        <v>94</v>
      </c>
      <c r="B18" s="411"/>
      <c r="C18" s="90">
        <f>SUM(C8:C17)</f>
        <v>15407120.525000002</v>
      </c>
      <c r="D18" s="91">
        <f>SUM(D8:D17)</f>
        <v>9309054.5841999985</v>
      </c>
      <c r="E18" s="91">
        <f>SUM(E8:E17)</f>
        <v>598338.94999999984</v>
      </c>
      <c r="F18" s="110">
        <f t="shared" si="0"/>
        <v>4.0347226204923459</v>
      </c>
      <c r="G18" s="92">
        <f>SUM(G8:G17)</f>
        <v>4012252.1250000005</v>
      </c>
      <c r="H18" s="92">
        <f>SUM(H8:H17)</f>
        <v>3775342.9595000013</v>
      </c>
      <c r="I18" s="112">
        <v>88.626972579498968</v>
      </c>
      <c r="J18" s="93">
        <f>SUM(J8:J17)</f>
        <v>3494633.875</v>
      </c>
      <c r="K18" s="94">
        <f>SUM(K8:K17)</f>
        <v>3223132.162500001</v>
      </c>
      <c r="L18" s="127">
        <f t="shared" si="6"/>
        <v>92.230896791727602</v>
      </c>
      <c r="M18" s="95">
        <f>SUM(M8:M17)</f>
        <v>603702.85</v>
      </c>
      <c r="N18" s="96">
        <f>SUM(N8:N17)</f>
        <v>621634.57698869414</v>
      </c>
      <c r="O18" s="116">
        <f t="shared" si="2"/>
        <v>102.97029026593036</v>
      </c>
      <c r="P18" s="97">
        <f>SUM(P8:P17)</f>
        <v>6993920.7010000004</v>
      </c>
      <c r="Q18" s="98">
        <f>SUM(Q8:Q17)</f>
        <v>3570862.7333369995</v>
      </c>
      <c r="R18" s="98">
        <f>SUM(R8:R17)</f>
        <v>455930.88719999994</v>
      </c>
      <c r="S18" s="118">
        <f t="shared" si="3"/>
        <v>6.8095063035516654</v>
      </c>
      <c r="T18" s="99">
        <f>SUM(T8:T17)</f>
        <v>3758235.4494000003</v>
      </c>
      <c r="U18" s="99">
        <f>SUM(U8:U17)</f>
        <v>3771539.5685000005</v>
      </c>
      <c r="V18" s="120">
        <f>U18/T18*100</f>
        <v>100.35399908491959</v>
      </c>
      <c r="W18" s="100">
        <f>SUM(W8:W17)</f>
        <v>3233593.6372000002</v>
      </c>
      <c r="X18" s="101">
        <f>SUM(X8:X17)</f>
        <v>3206840.8975</v>
      </c>
      <c r="Y18" s="128">
        <f t="shared" si="8"/>
        <v>99.172662285321493</v>
      </c>
      <c r="Z18" s="102">
        <f>SUM(Z8:Z17)</f>
        <v>446093.11219999997</v>
      </c>
      <c r="AA18" s="103">
        <f>SUM(AA8:AA17)</f>
        <v>476251.4709999999</v>
      </c>
      <c r="AB18" s="104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5">
      <c r="B1" s="282" t="s">
        <v>5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41"/>
      <c r="W1" s="35"/>
      <c r="X1" s="3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5">
      <c r="B2" s="283" t="s">
        <v>113</v>
      </c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42"/>
      <c r="W2" s="36"/>
      <c r="X2" s="36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284" t="s">
        <v>4</v>
      </c>
      <c r="T3" s="284"/>
      <c r="U3" s="284"/>
      <c r="V3" s="11"/>
      <c r="W3" s="11"/>
      <c r="X3" s="11"/>
      <c r="Y3" s="11"/>
      <c r="Z3" s="11"/>
      <c r="AA3" s="11"/>
      <c r="AB3" s="11"/>
      <c r="AC3" s="284"/>
      <c r="AD3" s="284"/>
      <c r="AE3" s="284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53" t="s">
        <v>1</v>
      </c>
      <c r="C4" s="296" t="s">
        <v>6</v>
      </c>
      <c r="D4" s="293" t="s">
        <v>7</v>
      </c>
      <c r="E4" s="293" t="s">
        <v>8</v>
      </c>
      <c r="F4" s="457" t="s">
        <v>9</v>
      </c>
      <c r="G4" s="364"/>
      <c r="H4" s="364"/>
      <c r="I4" s="364"/>
      <c r="J4" s="460" t="s">
        <v>10</v>
      </c>
      <c r="K4" s="370"/>
      <c r="L4" s="370"/>
      <c r="M4" s="370"/>
      <c r="N4" s="423" t="s">
        <v>103</v>
      </c>
      <c r="O4" s="295"/>
      <c r="P4" s="295"/>
      <c r="Q4" s="295"/>
      <c r="R4" s="295"/>
      <c r="S4" s="295"/>
      <c r="T4" s="295"/>
      <c r="U4" s="295"/>
      <c r="V4" s="295"/>
      <c r="W4" s="295"/>
      <c r="X4" s="295"/>
      <c r="Y4" s="295"/>
      <c r="Z4" s="295"/>
      <c r="AA4" s="295"/>
      <c r="AB4" s="295"/>
      <c r="AC4" s="295"/>
      <c r="AD4" s="295"/>
      <c r="AE4" s="295"/>
      <c r="AF4" s="295"/>
      <c r="AG4" s="295"/>
      <c r="AH4" s="295"/>
      <c r="AI4" s="295"/>
      <c r="AJ4" s="295"/>
      <c r="AK4" s="295"/>
      <c r="AL4" s="295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  <c r="BD4" s="295"/>
      <c r="BE4" s="295"/>
      <c r="BF4" s="295"/>
      <c r="BG4" s="295"/>
      <c r="BH4" s="295"/>
      <c r="BI4" s="295"/>
      <c r="BJ4" s="295"/>
      <c r="BK4" s="295"/>
      <c r="BL4" s="295"/>
      <c r="BM4" s="295"/>
      <c r="BN4" s="295"/>
      <c r="BO4" s="295"/>
      <c r="BP4" s="295"/>
      <c r="BQ4" s="295"/>
      <c r="BR4" s="295"/>
      <c r="BS4" s="295"/>
      <c r="BT4" s="295"/>
      <c r="BU4" s="295"/>
      <c r="BV4" s="295"/>
      <c r="BW4" s="12"/>
      <c r="BX4" s="12"/>
      <c r="BY4" s="424" t="s">
        <v>11</v>
      </c>
      <c r="BZ4" s="424"/>
      <c r="CA4" s="424"/>
      <c r="CB4" s="423" t="s">
        <v>104</v>
      </c>
      <c r="CC4" s="295"/>
      <c r="CD4" s="295"/>
      <c r="CE4" s="295"/>
      <c r="CF4" s="295"/>
      <c r="CG4" s="295"/>
      <c r="CH4" s="295"/>
      <c r="CI4" s="295"/>
      <c r="CJ4" s="295"/>
      <c r="CK4" s="295"/>
      <c r="CL4" s="295"/>
      <c r="CM4" s="295"/>
      <c r="CN4" s="295"/>
      <c r="CO4" s="295"/>
      <c r="CP4" s="295"/>
      <c r="CQ4" s="295"/>
      <c r="CR4" s="12"/>
      <c r="CS4" s="12"/>
      <c r="CT4" s="12"/>
      <c r="CU4" s="12"/>
      <c r="CV4" s="431" t="s">
        <v>12</v>
      </c>
      <c r="CW4" s="431"/>
      <c r="CX4" s="431"/>
    </row>
    <row r="5" spans="2:107" ht="25.5" customHeight="1" x14ac:dyDescent="0.2">
      <c r="B5" s="353"/>
      <c r="C5" s="296"/>
      <c r="D5" s="294"/>
      <c r="E5" s="294"/>
      <c r="F5" s="458"/>
      <c r="G5" s="366"/>
      <c r="H5" s="366"/>
      <c r="I5" s="366"/>
      <c r="J5" s="461"/>
      <c r="K5" s="372"/>
      <c r="L5" s="372"/>
      <c r="M5" s="372"/>
      <c r="N5" s="432" t="s">
        <v>13</v>
      </c>
      <c r="O5" s="433"/>
      <c r="P5" s="433"/>
      <c r="Q5" s="433"/>
      <c r="R5" s="433"/>
      <c r="S5" s="433"/>
      <c r="T5" s="433"/>
      <c r="U5" s="433"/>
      <c r="V5" s="433"/>
      <c r="W5" s="433"/>
      <c r="X5" s="433"/>
      <c r="Y5" s="433"/>
      <c r="Z5" s="433"/>
      <c r="AA5" s="433"/>
      <c r="AB5" s="433"/>
      <c r="AC5" s="433"/>
      <c r="AD5" s="433"/>
      <c r="AE5" s="433"/>
      <c r="AF5" s="433"/>
      <c r="AG5" s="433"/>
      <c r="AH5" s="433"/>
      <c r="AI5" s="433"/>
      <c r="AJ5" s="433"/>
      <c r="AK5" s="433"/>
      <c r="AL5" s="433"/>
      <c r="AM5" s="433"/>
      <c r="AN5" s="433"/>
      <c r="AO5" s="433"/>
      <c r="AP5" s="433"/>
      <c r="AQ5" s="433"/>
      <c r="AR5" s="433"/>
      <c r="AS5" s="433"/>
      <c r="AT5" s="434"/>
      <c r="AU5" s="435" t="s">
        <v>14</v>
      </c>
      <c r="AV5" s="357"/>
      <c r="AW5" s="357"/>
      <c r="AX5" s="357"/>
      <c r="AY5" s="357"/>
      <c r="AZ5" s="357"/>
      <c r="BA5" s="357"/>
      <c r="BB5" s="357"/>
      <c r="BC5" s="357"/>
      <c r="BD5" s="357"/>
      <c r="BE5" s="357"/>
      <c r="BF5" s="357"/>
      <c r="BG5" s="333" t="s">
        <v>105</v>
      </c>
      <c r="BH5" s="334"/>
      <c r="BI5" s="334"/>
      <c r="BJ5" s="334"/>
      <c r="BK5" s="334"/>
      <c r="BL5" s="334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326" t="s">
        <v>15</v>
      </c>
      <c r="BY5" s="424"/>
      <c r="BZ5" s="424"/>
      <c r="CA5" s="424"/>
      <c r="CB5" s="335" t="s">
        <v>14</v>
      </c>
      <c r="CC5" s="422"/>
      <c r="CD5" s="422"/>
      <c r="CE5" s="422"/>
      <c r="CF5" s="422"/>
      <c r="CG5" s="422"/>
      <c r="CH5" s="394"/>
      <c r="CI5" s="325"/>
      <c r="CJ5" s="342"/>
      <c r="CK5" s="40"/>
      <c r="CL5" s="394" t="s">
        <v>106</v>
      </c>
      <c r="CM5" s="325"/>
      <c r="CN5" s="325"/>
      <c r="CO5" s="325"/>
      <c r="CP5" s="325"/>
      <c r="CQ5" s="325"/>
      <c r="CR5" s="325"/>
      <c r="CS5" s="325"/>
      <c r="CT5" s="325"/>
      <c r="CU5" s="326" t="s">
        <v>16</v>
      </c>
      <c r="CV5" s="431"/>
      <c r="CW5" s="431"/>
      <c r="CX5" s="431"/>
    </row>
    <row r="6" spans="2:107" ht="37.5" customHeight="1" x14ac:dyDescent="0.2">
      <c r="B6" s="353"/>
      <c r="C6" s="296"/>
      <c r="D6" s="294"/>
      <c r="E6" s="294"/>
      <c r="F6" s="458"/>
      <c r="G6" s="366"/>
      <c r="H6" s="366"/>
      <c r="I6" s="366"/>
      <c r="J6" s="461"/>
      <c r="K6" s="372"/>
      <c r="L6" s="372"/>
      <c r="M6" s="372"/>
      <c r="N6" s="376" t="s">
        <v>17</v>
      </c>
      <c r="O6" s="377"/>
      <c r="P6" s="377"/>
      <c r="Q6" s="377"/>
      <c r="R6" s="377"/>
      <c r="S6" s="377"/>
      <c r="T6" s="377"/>
      <c r="U6" s="377"/>
      <c r="V6" s="285" t="s">
        <v>107</v>
      </c>
      <c r="W6" s="285" t="s">
        <v>66</v>
      </c>
      <c r="X6" s="293" t="s">
        <v>67</v>
      </c>
      <c r="Y6" s="288" t="s">
        <v>108</v>
      </c>
      <c r="Z6" s="288" t="s">
        <v>18</v>
      </c>
      <c r="AA6" s="288" t="s">
        <v>42</v>
      </c>
      <c r="AB6" s="420" t="s">
        <v>19</v>
      </c>
      <c r="AC6" s="299"/>
      <c r="AD6" s="299"/>
      <c r="AE6" s="299"/>
      <c r="AF6" s="285" t="s">
        <v>68</v>
      </c>
      <c r="AG6" s="285" t="s">
        <v>66</v>
      </c>
      <c r="AH6" s="293" t="s">
        <v>67</v>
      </c>
      <c r="AI6" s="288" t="s">
        <v>61</v>
      </c>
      <c r="AJ6" s="288" t="s">
        <v>18</v>
      </c>
      <c r="AK6" s="288" t="s">
        <v>43</v>
      </c>
      <c r="AL6" s="436" t="s">
        <v>20</v>
      </c>
      <c r="AM6" s="382"/>
      <c r="AN6" s="383"/>
      <c r="AO6" s="420" t="s">
        <v>69</v>
      </c>
      <c r="AP6" s="299"/>
      <c r="AQ6" s="300"/>
      <c r="AR6" s="420" t="s">
        <v>21</v>
      </c>
      <c r="AS6" s="299"/>
      <c r="AT6" s="300"/>
      <c r="AU6" s="428" t="s">
        <v>36</v>
      </c>
      <c r="AV6" s="388"/>
      <c r="AW6" s="389"/>
      <c r="AX6" s="444" t="s">
        <v>22</v>
      </c>
      <c r="AY6" s="311"/>
      <c r="AZ6" s="311"/>
      <c r="BA6" s="311"/>
      <c r="BB6" s="311"/>
      <c r="BC6" s="311"/>
      <c r="BD6" s="311"/>
      <c r="BE6" s="311"/>
      <c r="BF6" s="312"/>
      <c r="BG6" s="468" t="s">
        <v>23</v>
      </c>
      <c r="BH6" s="311"/>
      <c r="BI6" s="312"/>
      <c r="BJ6" s="444" t="s">
        <v>24</v>
      </c>
      <c r="BK6" s="311"/>
      <c r="BL6" s="312"/>
      <c r="BM6" s="469" t="s">
        <v>25</v>
      </c>
      <c r="BN6" s="469"/>
      <c r="BO6" s="469"/>
      <c r="BP6" s="469"/>
      <c r="BQ6" s="469"/>
      <c r="BR6" s="469"/>
      <c r="BS6" s="469"/>
      <c r="BT6" s="469" t="s">
        <v>26</v>
      </c>
      <c r="BU6" s="469"/>
      <c r="BV6" s="394"/>
      <c r="BW6" s="422" t="s">
        <v>115</v>
      </c>
      <c r="BX6" s="326"/>
      <c r="BY6" s="424"/>
      <c r="BZ6" s="424"/>
      <c r="CA6" s="424"/>
      <c r="CB6" s="327" t="s">
        <v>62</v>
      </c>
      <c r="CC6" s="327"/>
      <c r="CD6" s="328"/>
      <c r="CE6" s="343" t="s">
        <v>63</v>
      </c>
      <c r="CF6" s="336"/>
      <c r="CG6" s="337"/>
      <c r="CH6" s="447" t="s">
        <v>59</v>
      </c>
      <c r="CI6" s="448"/>
      <c r="CJ6" s="449"/>
      <c r="CK6" s="317" t="s">
        <v>65</v>
      </c>
      <c r="CL6" s="441" t="s">
        <v>70</v>
      </c>
      <c r="CM6" s="442"/>
      <c r="CN6" s="442"/>
      <c r="CO6" s="443" t="s">
        <v>27</v>
      </c>
      <c r="CP6" s="443"/>
      <c r="CQ6" s="443"/>
      <c r="CR6" s="444" t="s">
        <v>26</v>
      </c>
      <c r="CS6" s="311"/>
      <c r="CT6" s="311"/>
      <c r="CU6" s="326"/>
      <c r="CV6" s="431"/>
      <c r="CW6" s="431"/>
      <c r="CX6" s="431"/>
    </row>
    <row r="7" spans="2:107" ht="34.5" customHeight="1" x14ac:dyDescent="0.2">
      <c r="B7" s="353"/>
      <c r="C7" s="296"/>
      <c r="D7" s="294"/>
      <c r="E7" s="294"/>
      <c r="F7" s="458"/>
      <c r="G7" s="366"/>
      <c r="H7" s="366"/>
      <c r="I7" s="366"/>
      <c r="J7" s="461"/>
      <c r="K7" s="372"/>
      <c r="L7" s="372"/>
      <c r="M7" s="372"/>
      <c r="N7" s="420" t="s">
        <v>28</v>
      </c>
      <c r="O7" s="299"/>
      <c r="P7" s="299"/>
      <c r="Q7" s="299"/>
      <c r="R7" s="420" t="s">
        <v>29</v>
      </c>
      <c r="S7" s="299"/>
      <c r="T7" s="299"/>
      <c r="U7" s="299"/>
      <c r="V7" s="286"/>
      <c r="W7" s="286"/>
      <c r="X7" s="294"/>
      <c r="Y7" s="289"/>
      <c r="Z7" s="291"/>
      <c r="AA7" s="298"/>
      <c r="AB7" s="421"/>
      <c r="AC7" s="301"/>
      <c r="AD7" s="301"/>
      <c r="AE7" s="301"/>
      <c r="AF7" s="286"/>
      <c r="AG7" s="286"/>
      <c r="AH7" s="294"/>
      <c r="AI7" s="298"/>
      <c r="AJ7" s="298"/>
      <c r="AK7" s="298"/>
      <c r="AL7" s="437"/>
      <c r="AM7" s="384"/>
      <c r="AN7" s="385"/>
      <c r="AO7" s="421"/>
      <c r="AP7" s="301"/>
      <c r="AQ7" s="302"/>
      <c r="AR7" s="421"/>
      <c r="AS7" s="301"/>
      <c r="AT7" s="302"/>
      <c r="AU7" s="429"/>
      <c r="AV7" s="390"/>
      <c r="AW7" s="391"/>
      <c r="AX7" s="465" t="s">
        <v>30</v>
      </c>
      <c r="AY7" s="465"/>
      <c r="AZ7" s="465"/>
      <c r="BA7" s="465" t="s">
        <v>31</v>
      </c>
      <c r="BB7" s="465"/>
      <c r="BC7" s="465"/>
      <c r="BD7" s="465" t="s">
        <v>32</v>
      </c>
      <c r="BE7" s="465"/>
      <c r="BF7" s="465"/>
      <c r="BG7" s="445"/>
      <c r="BH7" s="313"/>
      <c r="BI7" s="314"/>
      <c r="BJ7" s="445"/>
      <c r="BK7" s="313"/>
      <c r="BL7" s="314"/>
      <c r="BM7" s="466" t="s">
        <v>33</v>
      </c>
      <c r="BN7" s="466"/>
      <c r="BO7" s="466"/>
      <c r="BP7" s="470" t="s">
        <v>115</v>
      </c>
      <c r="BQ7" s="450" t="s">
        <v>34</v>
      </c>
      <c r="BR7" s="450"/>
      <c r="BS7" s="450"/>
      <c r="BT7" s="469"/>
      <c r="BU7" s="469"/>
      <c r="BV7" s="394"/>
      <c r="BW7" s="422"/>
      <c r="BX7" s="326"/>
      <c r="BY7" s="424"/>
      <c r="BZ7" s="424"/>
      <c r="CA7" s="424"/>
      <c r="CB7" s="329"/>
      <c r="CC7" s="329"/>
      <c r="CD7" s="330"/>
      <c r="CE7" s="344"/>
      <c r="CF7" s="338"/>
      <c r="CG7" s="339"/>
      <c r="CH7" s="451" t="s">
        <v>60</v>
      </c>
      <c r="CI7" s="452"/>
      <c r="CJ7" s="453"/>
      <c r="CK7" s="318"/>
      <c r="CL7" s="442"/>
      <c r="CM7" s="442"/>
      <c r="CN7" s="442"/>
      <c r="CO7" s="443"/>
      <c r="CP7" s="443"/>
      <c r="CQ7" s="443"/>
      <c r="CR7" s="445"/>
      <c r="CS7" s="313"/>
      <c r="CT7" s="313"/>
      <c r="CU7" s="326"/>
      <c r="CV7" s="431"/>
      <c r="CW7" s="431"/>
      <c r="CX7" s="431"/>
    </row>
    <row r="8" spans="2:107" ht="45.75" customHeight="1" x14ac:dyDescent="0.2">
      <c r="B8" s="353"/>
      <c r="C8" s="296"/>
      <c r="D8" s="294"/>
      <c r="E8" s="294"/>
      <c r="F8" s="459"/>
      <c r="G8" s="368"/>
      <c r="H8" s="368"/>
      <c r="I8" s="368"/>
      <c r="J8" s="462"/>
      <c r="K8" s="374"/>
      <c r="L8" s="374"/>
      <c r="M8" s="374"/>
      <c r="N8" s="427"/>
      <c r="O8" s="303"/>
      <c r="P8" s="303"/>
      <c r="Q8" s="303"/>
      <c r="R8" s="427"/>
      <c r="S8" s="303"/>
      <c r="T8" s="303"/>
      <c r="U8" s="303"/>
      <c r="V8" s="286"/>
      <c r="W8" s="286"/>
      <c r="X8" s="294"/>
      <c r="Y8" s="289"/>
      <c r="Z8" s="291"/>
      <c r="AA8" s="298"/>
      <c r="AB8" s="421"/>
      <c r="AC8" s="301"/>
      <c r="AD8" s="301"/>
      <c r="AE8" s="301"/>
      <c r="AF8" s="286"/>
      <c r="AG8" s="286"/>
      <c r="AH8" s="294"/>
      <c r="AI8" s="298"/>
      <c r="AJ8" s="298"/>
      <c r="AK8" s="298"/>
      <c r="AL8" s="438"/>
      <c r="AM8" s="386"/>
      <c r="AN8" s="387"/>
      <c r="AO8" s="421"/>
      <c r="AP8" s="301"/>
      <c r="AQ8" s="302"/>
      <c r="AR8" s="427"/>
      <c r="AS8" s="303"/>
      <c r="AT8" s="304"/>
      <c r="AU8" s="430"/>
      <c r="AV8" s="392"/>
      <c r="AW8" s="393"/>
      <c r="AX8" s="465"/>
      <c r="AY8" s="465"/>
      <c r="AZ8" s="465"/>
      <c r="BA8" s="465"/>
      <c r="BB8" s="465"/>
      <c r="BC8" s="465"/>
      <c r="BD8" s="465"/>
      <c r="BE8" s="465"/>
      <c r="BF8" s="465"/>
      <c r="BG8" s="446"/>
      <c r="BH8" s="315"/>
      <c r="BI8" s="316"/>
      <c r="BJ8" s="446"/>
      <c r="BK8" s="315"/>
      <c r="BL8" s="316"/>
      <c r="BM8" s="466"/>
      <c r="BN8" s="466"/>
      <c r="BO8" s="466"/>
      <c r="BP8" s="471"/>
      <c r="BQ8" s="450"/>
      <c r="BR8" s="450"/>
      <c r="BS8" s="450"/>
      <c r="BT8" s="469"/>
      <c r="BU8" s="469"/>
      <c r="BV8" s="394"/>
      <c r="BW8" s="422"/>
      <c r="BX8" s="326"/>
      <c r="BY8" s="424"/>
      <c r="BZ8" s="424"/>
      <c r="CA8" s="424"/>
      <c r="CB8" s="331"/>
      <c r="CC8" s="331"/>
      <c r="CD8" s="332"/>
      <c r="CE8" s="467"/>
      <c r="CF8" s="340"/>
      <c r="CG8" s="341"/>
      <c r="CH8" s="454"/>
      <c r="CI8" s="355"/>
      <c r="CJ8" s="356"/>
      <c r="CK8" s="318"/>
      <c r="CL8" s="442"/>
      <c r="CM8" s="442"/>
      <c r="CN8" s="442"/>
      <c r="CO8" s="443"/>
      <c r="CP8" s="443"/>
      <c r="CQ8" s="443"/>
      <c r="CR8" s="446"/>
      <c r="CS8" s="315"/>
      <c r="CT8" s="315"/>
      <c r="CU8" s="326"/>
      <c r="CV8" s="431"/>
      <c r="CW8" s="431"/>
      <c r="CX8" s="431"/>
    </row>
    <row r="9" spans="2:107" ht="21.75" customHeight="1" x14ac:dyDescent="0.2">
      <c r="B9" s="353"/>
      <c r="C9" s="296"/>
      <c r="D9" s="294"/>
      <c r="E9" s="294"/>
      <c r="F9" s="439" t="s">
        <v>35</v>
      </c>
      <c r="G9" s="455" t="s">
        <v>109</v>
      </c>
      <c r="H9" s="456"/>
      <c r="I9" s="456"/>
      <c r="J9" s="439" t="s">
        <v>35</v>
      </c>
      <c r="K9" s="455" t="s">
        <v>109</v>
      </c>
      <c r="L9" s="456"/>
      <c r="M9" s="456"/>
      <c r="N9" s="439" t="s">
        <v>35</v>
      </c>
      <c r="O9" s="455" t="s">
        <v>109</v>
      </c>
      <c r="P9" s="456"/>
      <c r="Q9" s="456"/>
      <c r="R9" s="439" t="s">
        <v>35</v>
      </c>
      <c r="S9" s="455" t="s">
        <v>109</v>
      </c>
      <c r="T9" s="456"/>
      <c r="U9" s="456"/>
      <c r="V9" s="286"/>
      <c r="W9" s="286"/>
      <c r="X9" s="294"/>
      <c r="Y9" s="289"/>
      <c r="Z9" s="291"/>
      <c r="AA9" s="298"/>
      <c r="AB9" s="439" t="s">
        <v>35</v>
      </c>
      <c r="AC9" s="474" t="s">
        <v>109</v>
      </c>
      <c r="AD9" s="474"/>
      <c r="AE9" s="425"/>
      <c r="AF9" s="286"/>
      <c r="AG9" s="286"/>
      <c r="AH9" s="294"/>
      <c r="AI9" s="298"/>
      <c r="AJ9" s="298"/>
      <c r="AK9" s="298"/>
      <c r="AL9" s="439" t="s">
        <v>35</v>
      </c>
      <c r="AM9" s="425" t="s">
        <v>109</v>
      </c>
      <c r="AN9" s="426"/>
      <c r="AO9" s="439" t="s">
        <v>35</v>
      </c>
      <c r="AP9" s="425" t="s">
        <v>109</v>
      </c>
      <c r="AQ9" s="426"/>
      <c r="AR9" s="439" t="s">
        <v>35</v>
      </c>
      <c r="AS9" s="425" t="s">
        <v>109</v>
      </c>
      <c r="AT9" s="426"/>
      <c r="AU9" s="439" t="s">
        <v>35</v>
      </c>
      <c r="AV9" s="425" t="s">
        <v>109</v>
      </c>
      <c r="AW9" s="426"/>
      <c r="AX9" s="439" t="s">
        <v>35</v>
      </c>
      <c r="AY9" s="425" t="s">
        <v>109</v>
      </c>
      <c r="AZ9" s="426"/>
      <c r="BA9" s="439" t="s">
        <v>35</v>
      </c>
      <c r="BB9" s="425" t="s">
        <v>109</v>
      </c>
      <c r="BC9" s="426"/>
      <c r="BD9" s="439" t="s">
        <v>35</v>
      </c>
      <c r="BE9" s="425" t="s">
        <v>109</v>
      </c>
      <c r="BF9" s="426"/>
      <c r="BG9" s="473" t="s">
        <v>35</v>
      </c>
      <c r="BH9" s="474" t="s">
        <v>109</v>
      </c>
      <c r="BI9" s="474"/>
      <c r="BJ9" s="473" t="s">
        <v>35</v>
      </c>
      <c r="BK9" s="474" t="s">
        <v>109</v>
      </c>
      <c r="BL9" s="474"/>
      <c r="BM9" s="473" t="s">
        <v>35</v>
      </c>
      <c r="BN9" s="474" t="s">
        <v>109</v>
      </c>
      <c r="BO9" s="474"/>
      <c r="BP9" s="471"/>
      <c r="BQ9" s="473" t="s">
        <v>35</v>
      </c>
      <c r="BR9" s="474" t="s">
        <v>109</v>
      </c>
      <c r="BS9" s="474"/>
      <c r="BT9" s="473" t="s">
        <v>35</v>
      </c>
      <c r="BU9" s="474" t="s">
        <v>109</v>
      </c>
      <c r="BV9" s="425"/>
      <c r="BW9" s="422"/>
      <c r="BX9" s="326"/>
      <c r="BY9" s="473" t="s">
        <v>35</v>
      </c>
      <c r="BZ9" s="474" t="s">
        <v>109</v>
      </c>
      <c r="CA9" s="474"/>
      <c r="CB9" s="473" t="s">
        <v>35</v>
      </c>
      <c r="CC9" s="474" t="s">
        <v>109</v>
      </c>
      <c r="CD9" s="474"/>
      <c r="CE9" s="473" t="s">
        <v>35</v>
      </c>
      <c r="CF9" s="474" t="s">
        <v>109</v>
      </c>
      <c r="CG9" s="474"/>
      <c r="CH9" s="473" t="s">
        <v>35</v>
      </c>
      <c r="CI9" s="474" t="s">
        <v>109</v>
      </c>
      <c r="CJ9" s="474"/>
      <c r="CK9" s="477" t="s">
        <v>110</v>
      </c>
      <c r="CL9" s="473" t="s">
        <v>35</v>
      </c>
      <c r="CM9" s="474" t="s">
        <v>109</v>
      </c>
      <c r="CN9" s="474"/>
      <c r="CO9" s="473" t="s">
        <v>35</v>
      </c>
      <c r="CP9" s="474" t="s">
        <v>109</v>
      </c>
      <c r="CQ9" s="474"/>
      <c r="CR9" s="476" t="s">
        <v>35</v>
      </c>
      <c r="CS9" s="463" t="s">
        <v>109</v>
      </c>
      <c r="CT9" s="464"/>
      <c r="CU9" s="326"/>
      <c r="CV9" s="473" t="s">
        <v>35</v>
      </c>
      <c r="CW9" s="474" t="s">
        <v>109</v>
      </c>
      <c r="CX9" s="474"/>
      <c r="CY9" s="475" t="s">
        <v>111</v>
      </c>
      <c r="CZ9" s="475"/>
      <c r="DA9" s="475"/>
      <c r="DB9" s="475"/>
    </row>
    <row r="10" spans="2:107" ht="22.5" customHeight="1" x14ac:dyDescent="0.2">
      <c r="B10" s="353"/>
      <c r="C10" s="296"/>
      <c r="D10" s="297"/>
      <c r="E10" s="297"/>
      <c r="F10" s="440"/>
      <c r="G10" s="24" t="s">
        <v>114</v>
      </c>
      <c r="H10" s="23" t="s">
        <v>0</v>
      </c>
      <c r="I10" s="23" t="s">
        <v>2</v>
      </c>
      <c r="J10" s="440"/>
      <c r="K10" s="24" t="s">
        <v>114</v>
      </c>
      <c r="L10" s="23" t="s">
        <v>0</v>
      </c>
      <c r="M10" s="25" t="s">
        <v>2</v>
      </c>
      <c r="N10" s="440"/>
      <c r="O10" s="24" t="s">
        <v>114</v>
      </c>
      <c r="P10" s="4" t="s">
        <v>0</v>
      </c>
      <c r="Q10" s="25" t="s">
        <v>2</v>
      </c>
      <c r="R10" s="440"/>
      <c r="S10" s="24" t="s">
        <v>114</v>
      </c>
      <c r="T10" s="4" t="s">
        <v>0</v>
      </c>
      <c r="U10" s="37" t="s">
        <v>2</v>
      </c>
      <c r="V10" s="286"/>
      <c r="W10" s="286"/>
      <c r="X10" s="294"/>
      <c r="Y10" s="289"/>
      <c r="Z10" s="291"/>
      <c r="AA10" s="298"/>
      <c r="AB10" s="440"/>
      <c r="AC10" s="24" t="s">
        <v>114</v>
      </c>
      <c r="AD10" s="4" t="s">
        <v>0</v>
      </c>
      <c r="AE10" s="37" t="s">
        <v>2</v>
      </c>
      <c r="AF10" s="286"/>
      <c r="AG10" s="286"/>
      <c r="AH10" s="294"/>
      <c r="AI10" s="298"/>
      <c r="AJ10" s="298"/>
      <c r="AK10" s="298"/>
      <c r="AL10" s="440"/>
      <c r="AM10" s="24" t="s">
        <v>114</v>
      </c>
      <c r="AN10" s="4" t="s">
        <v>0</v>
      </c>
      <c r="AO10" s="440"/>
      <c r="AP10" s="24" t="s">
        <v>114</v>
      </c>
      <c r="AQ10" s="4" t="s">
        <v>0</v>
      </c>
      <c r="AR10" s="440"/>
      <c r="AS10" s="24" t="s">
        <v>114</v>
      </c>
      <c r="AT10" s="4" t="s">
        <v>0</v>
      </c>
      <c r="AU10" s="440"/>
      <c r="AV10" s="24" t="s">
        <v>114</v>
      </c>
      <c r="AW10" s="4" t="s">
        <v>0</v>
      </c>
      <c r="AX10" s="440"/>
      <c r="AY10" s="24" t="s">
        <v>114</v>
      </c>
      <c r="AZ10" s="4" t="s">
        <v>0</v>
      </c>
      <c r="BA10" s="440"/>
      <c r="BB10" s="24" t="s">
        <v>114</v>
      </c>
      <c r="BC10" s="4" t="s">
        <v>0</v>
      </c>
      <c r="BD10" s="440"/>
      <c r="BE10" s="24" t="s">
        <v>71</v>
      </c>
      <c r="BF10" s="13" t="s">
        <v>0</v>
      </c>
      <c r="BG10" s="473"/>
      <c r="BH10" s="24" t="s">
        <v>114</v>
      </c>
      <c r="BI10" s="13" t="s">
        <v>0</v>
      </c>
      <c r="BJ10" s="473"/>
      <c r="BK10" s="24" t="s">
        <v>114</v>
      </c>
      <c r="BL10" s="13" t="s">
        <v>0</v>
      </c>
      <c r="BM10" s="473"/>
      <c r="BN10" s="24" t="s">
        <v>114</v>
      </c>
      <c r="BO10" s="13" t="s">
        <v>0</v>
      </c>
      <c r="BP10" s="472"/>
      <c r="BQ10" s="473"/>
      <c r="BR10" s="24" t="s">
        <v>114</v>
      </c>
      <c r="BS10" s="13" t="s">
        <v>0</v>
      </c>
      <c r="BT10" s="473"/>
      <c r="BU10" s="24" t="s">
        <v>114</v>
      </c>
      <c r="BV10" s="14" t="s">
        <v>0</v>
      </c>
      <c r="BW10" s="422"/>
      <c r="BX10" s="14"/>
      <c r="BY10" s="473"/>
      <c r="BZ10" s="24" t="s">
        <v>114</v>
      </c>
      <c r="CA10" s="13" t="s">
        <v>0</v>
      </c>
      <c r="CB10" s="473"/>
      <c r="CC10" s="24" t="s">
        <v>114</v>
      </c>
      <c r="CD10" s="4" t="s">
        <v>0</v>
      </c>
      <c r="CE10" s="473"/>
      <c r="CF10" s="24" t="s">
        <v>114</v>
      </c>
      <c r="CG10" s="13" t="s">
        <v>0</v>
      </c>
      <c r="CH10" s="473"/>
      <c r="CI10" s="24" t="s">
        <v>114</v>
      </c>
      <c r="CJ10" s="13" t="s">
        <v>0</v>
      </c>
      <c r="CK10" s="477"/>
      <c r="CL10" s="473"/>
      <c r="CM10" s="24" t="s">
        <v>114</v>
      </c>
      <c r="CN10" s="13" t="s">
        <v>0</v>
      </c>
      <c r="CO10" s="473"/>
      <c r="CP10" s="24" t="s">
        <v>114</v>
      </c>
      <c r="CQ10" s="13" t="s">
        <v>0</v>
      </c>
      <c r="CR10" s="476"/>
      <c r="CS10" s="24" t="s">
        <v>71</v>
      </c>
      <c r="CT10" s="13" t="s">
        <v>0</v>
      </c>
      <c r="CU10" s="13"/>
      <c r="CV10" s="473"/>
      <c r="CW10" s="24" t="s">
        <v>114</v>
      </c>
      <c r="CX10" s="13" t="s">
        <v>0</v>
      </c>
      <c r="CY10" s="24" t="s">
        <v>112</v>
      </c>
      <c r="CZ10" s="24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8"/>
      <c r="V11" s="45"/>
      <c r="W11" s="45"/>
      <c r="X11" s="43"/>
      <c r="Y11" s="290"/>
      <c r="Z11" s="292"/>
      <c r="AA11" s="354"/>
      <c r="AB11" s="17">
        <v>20</v>
      </c>
      <c r="AC11" s="17">
        <v>21</v>
      </c>
      <c r="AD11" s="17">
        <v>22</v>
      </c>
      <c r="AE11" s="18">
        <v>23</v>
      </c>
      <c r="AF11" s="44"/>
      <c r="AG11" s="287"/>
      <c r="AH11" s="43"/>
      <c r="AI11" s="39"/>
      <c r="AJ11" s="39"/>
      <c r="AK11" s="39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4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6"/>
      <c r="CZ11" s="46"/>
      <c r="DA11" s="46"/>
      <c r="DB11" s="46"/>
    </row>
    <row r="12" spans="2:107" ht="27" customHeight="1" x14ac:dyDescent="0.2">
      <c r="B12" s="28">
        <v>1</v>
      </c>
      <c r="C12" s="26" t="s">
        <v>58</v>
      </c>
      <c r="D12" s="29">
        <v>237979.3</v>
      </c>
      <c r="E12" s="29">
        <v>1570424.8</v>
      </c>
      <c r="F12" s="29">
        <v>63449192.400000006</v>
      </c>
      <c r="G12" s="29">
        <v>2092925.8000000003</v>
      </c>
      <c r="H12" s="29">
        <v>2285238.2999999998</v>
      </c>
      <c r="I12" s="27">
        <v>109.18869173479536</v>
      </c>
      <c r="J12" s="29">
        <v>19629871.899999999</v>
      </c>
      <c r="K12" s="29">
        <v>1236633</v>
      </c>
      <c r="L12" s="29">
        <v>1412768.3</v>
      </c>
      <c r="M12" s="27">
        <v>114.2431343818255</v>
      </c>
      <c r="N12" s="29">
        <v>4352488</v>
      </c>
      <c r="O12" s="29">
        <v>343111.89999999997</v>
      </c>
      <c r="P12" s="29">
        <v>375627</v>
      </c>
      <c r="Q12" s="27">
        <v>109.47652937715074</v>
      </c>
      <c r="R12" s="29">
        <v>946000</v>
      </c>
      <c r="S12" s="29">
        <v>62395.1</v>
      </c>
      <c r="T12" s="29">
        <v>54713.599999999999</v>
      </c>
      <c r="U12" s="27">
        <v>87.688937112048862</v>
      </c>
      <c r="V12" s="29">
        <v>0</v>
      </c>
      <c r="W12" s="29">
        <v>0</v>
      </c>
      <c r="X12" s="27"/>
      <c r="Y12" s="29"/>
      <c r="Z12" s="29"/>
      <c r="AA12" s="29"/>
      <c r="AB12" s="29">
        <v>4710385</v>
      </c>
      <c r="AC12" s="29">
        <v>289005.7</v>
      </c>
      <c r="AD12" s="29">
        <v>451339.8</v>
      </c>
      <c r="AE12" s="27">
        <v>156.16986100966176</v>
      </c>
      <c r="AF12" s="27"/>
      <c r="AG12" s="27"/>
      <c r="AH12" s="27"/>
      <c r="AI12" s="29"/>
      <c r="AJ12" s="29"/>
      <c r="AK12" s="29"/>
      <c r="AL12" s="29">
        <v>1866551</v>
      </c>
      <c r="AM12" s="29">
        <v>150124.29999999999</v>
      </c>
      <c r="AN12" s="29">
        <v>330155.60000000009</v>
      </c>
      <c r="AO12" s="29">
        <v>450000</v>
      </c>
      <c r="AP12" s="29">
        <v>22000</v>
      </c>
      <c r="AQ12" s="29">
        <v>21640.1</v>
      </c>
      <c r="AR12" s="29"/>
      <c r="AS12" s="29"/>
      <c r="AT12" s="29"/>
      <c r="AU12" s="29"/>
      <c r="AV12" s="29"/>
      <c r="AW12" s="29"/>
      <c r="AX12" s="29">
        <v>10095968.1</v>
      </c>
      <c r="AY12" s="29">
        <v>841280.6</v>
      </c>
      <c r="AZ12" s="29">
        <v>696780.7</v>
      </c>
      <c r="BA12" s="29">
        <v>6625724.7999999998</v>
      </c>
      <c r="BB12" s="29">
        <v>0</v>
      </c>
      <c r="BC12" s="29">
        <v>25393.5</v>
      </c>
      <c r="BD12" s="29"/>
      <c r="BE12" s="29"/>
      <c r="BF12" s="29"/>
      <c r="BG12" s="29">
        <v>4952714.5</v>
      </c>
      <c r="BH12" s="29">
        <v>271307.40000000002</v>
      </c>
      <c r="BI12" s="29">
        <v>93258.7</v>
      </c>
      <c r="BJ12" s="29">
        <v>1132508.3999999999</v>
      </c>
      <c r="BK12" s="29">
        <v>50503.299999999996</v>
      </c>
      <c r="BL12" s="29">
        <v>34971</v>
      </c>
      <c r="BM12" s="29">
        <v>236075</v>
      </c>
      <c r="BN12" s="29">
        <v>15750</v>
      </c>
      <c r="BO12" s="29">
        <v>10601.1</v>
      </c>
      <c r="BP12" s="29"/>
      <c r="BQ12" s="29">
        <v>27018403.599999998</v>
      </c>
      <c r="BR12" s="29">
        <v>15012.2</v>
      </c>
      <c r="BS12" s="29">
        <v>150295.79999999999</v>
      </c>
      <c r="BT12" s="29">
        <v>833150</v>
      </c>
      <c r="BU12" s="29">
        <v>32435.3</v>
      </c>
      <c r="BV12" s="29">
        <v>40461.399999999994</v>
      </c>
      <c r="BW12" s="29"/>
      <c r="BX12" s="29"/>
      <c r="BY12" s="29">
        <v>63219968.400000006</v>
      </c>
      <c r="BZ12" s="29">
        <v>2092925.8000000003</v>
      </c>
      <c r="CA12" s="29">
        <v>2285238.2999999998</v>
      </c>
      <c r="CB12" s="33"/>
      <c r="CC12" s="33"/>
      <c r="CD12" s="33"/>
      <c r="CE12" s="29">
        <v>79224</v>
      </c>
      <c r="CF12" s="29">
        <v>0</v>
      </c>
      <c r="CG12" s="29">
        <v>0</v>
      </c>
      <c r="CH12" s="29"/>
      <c r="CI12" s="27"/>
      <c r="CJ12" s="27"/>
      <c r="CK12" s="27"/>
      <c r="CL12" s="29">
        <v>150000</v>
      </c>
      <c r="CM12" s="27">
        <v>0</v>
      </c>
      <c r="CN12" s="27">
        <v>0</v>
      </c>
      <c r="CO12" s="29">
        <v>726525.3</v>
      </c>
      <c r="CP12" s="31"/>
      <c r="CQ12" s="31"/>
      <c r="CR12" s="27"/>
      <c r="CS12" s="27"/>
      <c r="CT12" s="27"/>
      <c r="CU12" s="27"/>
      <c r="CV12" s="29">
        <v>955749.3</v>
      </c>
      <c r="CW12" s="29">
        <v>0</v>
      </c>
      <c r="CX12" s="29">
        <v>0</v>
      </c>
      <c r="CY12" s="50">
        <f>N12+AB12</f>
        <v>9062873</v>
      </c>
      <c r="CZ12" s="50">
        <f>O12+AC12</f>
        <v>632117.6</v>
      </c>
      <c r="DA12" s="50">
        <f>P12+AD12</f>
        <v>826966.8</v>
      </c>
      <c r="DB12" s="33">
        <f>DA12/CZ12*100</f>
        <v>130.82483386002858</v>
      </c>
      <c r="DC12" s="49">
        <f t="shared" ref="DC12:DC23" si="0">AW12+AZ12+BC12+BF12+BS12+CD12+CG12+CJ12</f>
        <v>872470</v>
      </c>
    </row>
    <row r="13" spans="2:107" s="21" customFormat="1" ht="27" customHeight="1" x14ac:dyDescent="0.2">
      <c r="B13" s="28">
        <v>2</v>
      </c>
      <c r="C13" s="26" t="s">
        <v>45</v>
      </c>
      <c r="D13" s="29">
        <v>361316.49999999994</v>
      </c>
      <c r="E13" s="29">
        <v>20420.099999999999</v>
      </c>
      <c r="F13" s="29">
        <v>2508854.7000000007</v>
      </c>
      <c r="G13" s="29">
        <v>189546.14666666667</v>
      </c>
      <c r="H13" s="29">
        <v>174360.14029999994</v>
      </c>
      <c r="I13" s="27">
        <v>91.988227334754185</v>
      </c>
      <c r="J13" s="29">
        <v>848603.19999999984</v>
      </c>
      <c r="K13" s="29">
        <v>50891.71333333334</v>
      </c>
      <c r="L13" s="29">
        <v>40912.640300000006</v>
      </c>
      <c r="M13" s="27">
        <v>80.39155614987483</v>
      </c>
      <c r="N13" s="29">
        <v>89990.9</v>
      </c>
      <c r="O13" s="29">
        <v>4499.5450000000001</v>
      </c>
      <c r="P13" s="29">
        <v>4311.0549999999994</v>
      </c>
      <c r="Q13" s="27">
        <v>95.810909769765601</v>
      </c>
      <c r="R13" s="29">
        <v>350157.6999999999</v>
      </c>
      <c r="S13" s="29">
        <v>17507.884999999995</v>
      </c>
      <c r="T13" s="29">
        <v>12032.008299999994</v>
      </c>
      <c r="U13" s="27">
        <v>68.72336835660046</v>
      </c>
      <c r="V13" s="29">
        <v>0</v>
      </c>
      <c r="W13" s="29">
        <v>0</v>
      </c>
      <c r="X13" s="27"/>
      <c r="Y13" s="29">
        <v>1979616.2000000007</v>
      </c>
      <c r="Z13" s="29">
        <v>1405244.0999999994</v>
      </c>
      <c r="AA13" s="29">
        <v>14210.799999999997</v>
      </c>
      <c r="AB13" s="29">
        <v>154608.00000000003</v>
      </c>
      <c r="AC13" s="29">
        <v>7730.4000000000015</v>
      </c>
      <c r="AD13" s="29">
        <v>16586.306000000008</v>
      </c>
      <c r="AE13" s="27">
        <v>214.55947945772542</v>
      </c>
      <c r="AF13" s="29"/>
      <c r="AG13" s="29"/>
      <c r="AH13" s="27"/>
      <c r="AI13" s="29">
        <v>1196693.8870000001</v>
      </c>
      <c r="AJ13" s="29">
        <v>647948.59999999986</v>
      </c>
      <c r="AK13" s="29">
        <v>6454.0000000000009</v>
      </c>
      <c r="AL13" s="29">
        <v>33146.199999999997</v>
      </c>
      <c r="AM13" s="29">
        <v>2762.1833333333329</v>
      </c>
      <c r="AN13" s="29">
        <v>1560.521</v>
      </c>
      <c r="AO13" s="29">
        <v>23000</v>
      </c>
      <c r="AP13" s="29">
        <v>1916.6666666666667</v>
      </c>
      <c r="AQ13" s="29">
        <v>1177.5</v>
      </c>
      <c r="AR13" s="29"/>
      <c r="AS13" s="29"/>
      <c r="AT13" s="29"/>
      <c r="AU13" s="29"/>
      <c r="AV13" s="29"/>
      <c r="AW13" s="29"/>
      <c r="AX13" s="29">
        <v>1602453.6000000006</v>
      </c>
      <c r="AY13" s="29">
        <v>133447.49999999994</v>
      </c>
      <c r="AZ13" s="29">
        <v>133447.49999999994</v>
      </c>
      <c r="BA13" s="29">
        <v>8876.3000000000011</v>
      </c>
      <c r="BB13" s="29">
        <v>739.69166666666672</v>
      </c>
      <c r="BC13" s="29">
        <v>0</v>
      </c>
      <c r="BD13" s="29"/>
      <c r="BE13" s="29"/>
      <c r="BF13" s="29"/>
      <c r="BG13" s="29">
        <v>12295</v>
      </c>
      <c r="BH13" s="29">
        <v>1024.5833333333333</v>
      </c>
      <c r="BI13" s="29">
        <v>235</v>
      </c>
      <c r="BJ13" s="29">
        <v>133829.1</v>
      </c>
      <c r="BK13" s="29">
        <v>11152.424999999999</v>
      </c>
      <c r="BL13" s="29">
        <v>4784.7999999999993</v>
      </c>
      <c r="BM13" s="29">
        <v>1754.4</v>
      </c>
      <c r="BN13" s="29">
        <v>146.20000000000002</v>
      </c>
      <c r="BO13" s="29">
        <v>0</v>
      </c>
      <c r="BP13" s="29"/>
      <c r="BQ13" s="29">
        <v>47167.199999999997</v>
      </c>
      <c r="BR13" s="29">
        <v>3930.6</v>
      </c>
      <c r="BS13" s="29">
        <v>0</v>
      </c>
      <c r="BT13" s="29">
        <v>51576.299999999996</v>
      </c>
      <c r="BU13" s="29">
        <v>4298.0249999999996</v>
      </c>
      <c r="BV13" s="29">
        <v>225.45000000000005</v>
      </c>
      <c r="BW13" s="29">
        <v>0</v>
      </c>
      <c r="BX13" s="29">
        <v>-721</v>
      </c>
      <c r="BY13" s="29">
        <v>2508854.7000000007</v>
      </c>
      <c r="BZ13" s="29">
        <v>189155.70500000002</v>
      </c>
      <c r="CA13" s="29">
        <v>174360.14029999994</v>
      </c>
      <c r="CB13" s="33"/>
      <c r="CC13" s="33"/>
      <c r="CD13" s="33"/>
      <c r="CE13" s="27"/>
      <c r="CF13" s="27"/>
      <c r="CG13" s="27"/>
      <c r="CH13" s="27"/>
      <c r="CI13" s="27"/>
      <c r="CJ13" s="27"/>
      <c r="CK13" s="27"/>
      <c r="CL13" s="27">
        <v>4685.3</v>
      </c>
      <c r="CM13" s="27">
        <v>390.44166666666666</v>
      </c>
      <c r="CN13" s="27">
        <v>0</v>
      </c>
      <c r="CO13" s="27">
        <v>165402.40000000002</v>
      </c>
      <c r="CP13" s="27">
        <v>13783.533333333335</v>
      </c>
      <c r="CQ13" s="27">
        <v>0</v>
      </c>
      <c r="CR13" s="27"/>
      <c r="CS13" s="27"/>
      <c r="CT13" s="27"/>
      <c r="CU13" s="27"/>
      <c r="CV13" s="27">
        <v>165402.40000000002</v>
      </c>
      <c r="CW13" s="27">
        <v>14173.975000000004</v>
      </c>
      <c r="CX13" s="27">
        <v>0</v>
      </c>
      <c r="CY13" s="33">
        <f t="shared" ref="CY13:DA23" si="1">N13+AB13</f>
        <v>244598.90000000002</v>
      </c>
      <c r="CZ13" s="33">
        <f t="shared" si="1"/>
        <v>12229.945000000002</v>
      </c>
      <c r="DA13" s="33">
        <f t="shared" si="1"/>
        <v>20897.361000000008</v>
      </c>
      <c r="DB13" s="33">
        <f t="shared" ref="DB13:DB23" si="2">DA13/CZ13*100</f>
        <v>170.87044136339128</v>
      </c>
      <c r="DC13" s="49">
        <f t="shared" si="0"/>
        <v>133447.49999999994</v>
      </c>
    </row>
    <row r="14" spans="2:107" s="21" customFormat="1" ht="28.5" customHeight="1" x14ac:dyDescent="0.2">
      <c r="B14" s="28">
        <v>3</v>
      </c>
      <c r="C14" s="26" t="s">
        <v>46</v>
      </c>
      <c r="D14" s="29">
        <v>523416.95479999989</v>
      </c>
      <c r="E14" s="29">
        <v>437065.66770000022</v>
      </c>
      <c r="F14" s="29">
        <v>4590561.4000000032</v>
      </c>
      <c r="G14" s="29">
        <v>382546.78333333309</v>
      </c>
      <c r="H14" s="29">
        <v>357899.04093333345</v>
      </c>
      <c r="I14" s="27">
        <v>93.55693382513094</v>
      </c>
      <c r="J14" s="29">
        <v>1500669.5</v>
      </c>
      <c r="K14" s="29">
        <v>125055.7916666666</v>
      </c>
      <c r="L14" s="29">
        <v>106229.90759999996</v>
      </c>
      <c r="M14" s="27">
        <v>84.946011843380589</v>
      </c>
      <c r="N14" s="29">
        <v>162289.90000000002</v>
      </c>
      <c r="O14" s="29">
        <v>13524.158333333326</v>
      </c>
      <c r="P14" s="29">
        <v>12022.032200000003</v>
      </c>
      <c r="Q14" s="27">
        <v>88.893015769927842</v>
      </c>
      <c r="R14" s="29">
        <v>621860.30000000005</v>
      </c>
      <c r="S14" s="29">
        <v>51821.691666666666</v>
      </c>
      <c r="T14" s="29">
        <v>24383.313400000003</v>
      </c>
      <c r="U14" s="27">
        <v>47.052330049048003</v>
      </c>
      <c r="V14" s="29">
        <v>0</v>
      </c>
      <c r="W14" s="29">
        <v>0</v>
      </c>
      <c r="X14" s="27"/>
      <c r="Y14" s="29">
        <v>44569.899999999994</v>
      </c>
      <c r="Z14" s="29"/>
      <c r="AA14" s="29"/>
      <c r="AB14" s="29">
        <v>301702.8</v>
      </c>
      <c r="AC14" s="29">
        <v>25141.899999999998</v>
      </c>
      <c r="AD14" s="29">
        <v>44171.214999999989</v>
      </c>
      <c r="AE14" s="27">
        <v>175.68765685966451</v>
      </c>
      <c r="AF14" s="27"/>
      <c r="AG14" s="27"/>
      <c r="AH14" s="27"/>
      <c r="AI14" s="29">
        <v>35034.5</v>
      </c>
      <c r="AJ14" s="29"/>
      <c r="AK14" s="29"/>
      <c r="AL14" s="29">
        <v>71942.899999999994</v>
      </c>
      <c r="AM14" s="29">
        <v>5995.2416666666686</v>
      </c>
      <c r="AN14" s="29">
        <v>11643.592000000001</v>
      </c>
      <c r="AO14" s="29">
        <v>44200</v>
      </c>
      <c r="AP14" s="29">
        <v>3683.333333333333</v>
      </c>
      <c r="AQ14" s="29">
        <v>2322.9700000000003</v>
      </c>
      <c r="AR14" s="29"/>
      <c r="AS14" s="29"/>
      <c r="AT14" s="29"/>
      <c r="AU14" s="29">
        <v>4042.3</v>
      </c>
      <c r="AV14" s="29">
        <v>336.85833333333335</v>
      </c>
      <c r="AW14" s="29">
        <v>0</v>
      </c>
      <c r="AX14" s="29">
        <v>3020029.5999999996</v>
      </c>
      <c r="AY14" s="29">
        <v>251669.13333333321</v>
      </c>
      <c r="AZ14" s="29">
        <v>251669.13333333321</v>
      </c>
      <c r="BA14" s="29">
        <v>5450.9</v>
      </c>
      <c r="BB14" s="29">
        <v>454.24166666666667</v>
      </c>
      <c r="BC14" s="29">
        <v>0</v>
      </c>
      <c r="BD14" s="29"/>
      <c r="BE14" s="29"/>
      <c r="BF14" s="29"/>
      <c r="BG14" s="29">
        <v>4461.2</v>
      </c>
      <c r="BH14" s="29">
        <v>371.76666666666665</v>
      </c>
      <c r="BI14" s="29">
        <v>936.41700000000014</v>
      </c>
      <c r="BJ14" s="29">
        <v>135391.29999999999</v>
      </c>
      <c r="BK14" s="29">
        <v>11282.608333333337</v>
      </c>
      <c r="BL14" s="29">
        <v>4191.97</v>
      </c>
      <c r="BM14" s="29">
        <v>18147.5</v>
      </c>
      <c r="BN14" s="29">
        <v>1512.2916666666665</v>
      </c>
      <c r="BO14" s="29">
        <v>543.9</v>
      </c>
      <c r="BP14" s="29"/>
      <c r="BQ14" s="29">
        <v>60369.100000000006</v>
      </c>
      <c r="BR14" s="29">
        <v>5030.7583333333332</v>
      </c>
      <c r="BS14" s="29">
        <v>0</v>
      </c>
      <c r="BT14" s="29">
        <v>140673.60000000001</v>
      </c>
      <c r="BU14" s="29">
        <v>11722.8</v>
      </c>
      <c r="BV14" s="29">
        <v>6014.4980000000005</v>
      </c>
      <c r="BW14" s="29">
        <v>2782</v>
      </c>
      <c r="BX14" s="29"/>
      <c r="BY14" s="29">
        <v>4590561.4000000032</v>
      </c>
      <c r="BZ14" s="29">
        <v>382546.78333333309</v>
      </c>
      <c r="CA14" s="29">
        <v>357899.04093333345</v>
      </c>
      <c r="CB14" s="33"/>
      <c r="CC14" s="33"/>
      <c r="CD14" s="33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>
        <v>128024.3</v>
      </c>
      <c r="CP14" s="29">
        <v>10668.691666666668</v>
      </c>
      <c r="CQ14" s="29">
        <v>4376</v>
      </c>
      <c r="CR14" s="29"/>
      <c r="CS14" s="29"/>
      <c r="CT14" s="29"/>
      <c r="CU14" s="29"/>
      <c r="CV14" s="51">
        <v>128024.3</v>
      </c>
      <c r="CW14" s="51">
        <v>10668.691666666668</v>
      </c>
      <c r="CX14" s="51">
        <v>4376</v>
      </c>
      <c r="CY14" s="50">
        <f t="shared" si="1"/>
        <v>463992.7</v>
      </c>
      <c r="CZ14" s="50">
        <f t="shared" si="1"/>
        <v>38666.05833333332</v>
      </c>
      <c r="DA14" s="50">
        <f t="shared" si="1"/>
        <v>56193.247199999991</v>
      </c>
      <c r="DB14" s="33">
        <f t="shared" si="2"/>
        <v>145.32964988457795</v>
      </c>
      <c r="DC14" s="49">
        <f t="shared" si="0"/>
        <v>251669.13333333321</v>
      </c>
    </row>
    <row r="15" spans="2:107" s="21" customFormat="1" ht="29.25" customHeight="1" x14ac:dyDescent="0.2">
      <c r="B15" s="28">
        <v>4</v>
      </c>
      <c r="C15" s="26" t="s">
        <v>47</v>
      </c>
      <c r="D15" s="50"/>
      <c r="E15" s="50"/>
      <c r="F15" s="29">
        <v>5017594.1000000006</v>
      </c>
      <c r="G15" s="29">
        <v>411390.45</v>
      </c>
      <c r="H15" s="29">
        <v>364876.64</v>
      </c>
      <c r="I15" s="27">
        <v>88.693512452707651</v>
      </c>
      <c r="J15" s="29">
        <v>1937607.2000000004</v>
      </c>
      <c r="K15" s="29">
        <v>154737.45000000007</v>
      </c>
      <c r="L15" s="29">
        <v>110860.24000000005</v>
      </c>
      <c r="M15" s="27">
        <v>71.644091330185418</v>
      </c>
      <c r="N15" s="29">
        <v>227367.40000000005</v>
      </c>
      <c r="O15" s="29">
        <v>18717.249999999993</v>
      </c>
      <c r="P15" s="29">
        <v>17598.039999999986</v>
      </c>
      <c r="Q15" s="27">
        <v>94.020435694346077</v>
      </c>
      <c r="R15" s="29">
        <v>822481.70000000007</v>
      </c>
      <c r="S15" s="29">
        <v>54267.7</v>
      </c>
      <c r="T15" s="29">
        <v>25544.6</v>
      </c>
      <c r="U15" s="27">
        <v>47.071462398443273</v>
      </c>
      <c r="V15" s="29">
        <v>7453.9000000000005</v>
      </c>
      <c r="W15" s="29">
        <v>9278.6</v>
      </c>
      <c r="X15" s="27">
        <f>W15/V15*100</f>
        <v>124.47980251948646</v>
      </c>
      <c r="Y15" s="29">
        <v>2087664.9</v>
      </c>
      <c r="Z15" s="29">
        <v>1174924.6000000001</v>
      </c>
      <c r="AA15" s="29">
        <v>69437.899999999994</v>
      </c>
      <c r="AB15" s="29">
        <v>365603.4</v>
      </c>
      <c r="AC15" s="29">
        <v>40326.80000000001</v>
      </c>
      <c r="AD15" s="29">
        <v>41731.699999999997</v>
      </c>
      <c r="AE15" s="27">
        <v>103.48378745648053</v>
      </c>
      <c r="AF15" s="27">
        <v>2779.7000000000003</v>
      </c>
      <c r="AG15" s="27">
        <v>15973.300000000001</v>
      </c>
      <c r="AH15" s="29">
        <f>AG15/AF15*100</f>
        <v>574.64114832535881</v>
      </c>
      <c r="AI15" s="29">
        <v>967868.69999999949</v>
      </c>
      <c r="AJ15" s="29">
        <v>529483.99999999988</v>
      </c>
      <c r="AK15" s="29">
        <v>27533.699999999997</v>
      </c>
      <c r="AL15" s="29">
        <v>86281.3</v>
      </c>
      <c r="AM15" s="29">
        <v>9803.7000000000044</v>
      </c>
      <c r="AN15" s="29">
        <v>6927</v>
      </c>
      <c r="AO15" s="29">
        <v>52800</v>
      </c>
      <c r="AP15" s="29">
        <v>3769.1</v>
      </c>
      <c r="AQ15" s="29">
        <v>2698.8999999999996</v>
      </c>
      <c r="AR15" s="29">
        <v>1834</v>
      </c>
      <c r="AS15" s="29">
        <v>45</v>
      </c>
      <c r="AT15" s="29">
        <v>0</v>
      </c>
      <c r="AU15" s="29"/>
      <c r="AV15" s="29"/>
      <c r="AW15" s="29"/>
      <c r="AX15" s="29">
        <v>3036986.9000000008</v>
      </c>
      <c r="AY15" s="29">
        <v>253046.80000000002</v>
      </c>
      <c r="AZ15" s="29">
        <v>253046.80000000002</v>
      </c>
      <c r="BA15" s="29"/>
      <c r="BB15" s="29"/>
      <c r="BC15" s="29"/>
      <c r="BD15" s="29"/>
      <c r="BE15" s="29"/>
      <c r="BF15" s="29"/>
      <c r="BG15" s="29">
        <v>15387.5</v>
      </c>
      <c r="BH15" s="29">
        <v>4513.2</v>
      </c>
      <c r="BI15" s="29">
        <v>6250.7999999999993</v>
      </c>
      <c r="BJ15" s="29">
        <v>157993.90000000002</v>
      </c>
      <c r="BK15" s="29">
        <v>12003.3</v>
      </c>
      <c r="BL15" s="29">
        <v>4858.1000000000004</v>
      </c>
      <c r="BM15" s="29">
        <v>196628.00000000003</v>
      </c>
      <c r="BN15" s="29">
        <v>10794.7</v>
      </c>
      <c r="BO15" s="29">
        <v>3519.4</v>
      </c>
      <c r="BP15" s="29">
        <v>218.20000000000002</v>
      </c>
      <c r="BQ15" s="29">
        <v>43000</v>
      </c>
      <c r="BR15" s="29">
        <v>3606.2</v>
      </c>
      <c r="BS15" s="29">
        <v>0</v>
      </c>
      <c r="BT15" s="29">
        <v>11230</v>
      </c>
      <c r="BU15" s="29">
        <v>496.7</v>
      </c>
      <c r="BV15" s="29">
        <v>1731.7</v>
      </c>
      <c r="BW15" s="29">
        <v>15</v>
      </c>
      <c r="BX15" s="29">
        <v>-1008.2</v>
      </c>
      <c r="BY15" s="29">
        <v>5017594.1000000006</v>
      </c>
      <c r="BZ15" s="29">
        <v>411390.45</v>
      </c>
      <c r="CA15" s="29">
        <v>362898.84</v>
      </c>
      <c r="CB15" s="33"/>
      <c r="CC15" s="33"/>
      <c r="CD15" s="33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>
        <v>83299.3</v>
      </c>
      <c r="CP15" s="29">
        <v>523.29999999999995</v>
      </c>
      <c r="CQ15" s="29">
        <v>440</v>
      </c>
      <c r="CR15" s="29"/>
      <c r="CS15" s="29"/>
      <c r="CT15" s="29"/>
      <c r="CU15" s="29">
        <v>1977.8000000000002</v>
      </c>
      <c r="CV15" s="29">
        <v>83299.3</v>
      </c>
      <c r="CW15" s="29">
        <v>523.29999999999995</v>
      </c>
      <c r="CX15" s="29">
        <v>2417.8000000000002</v>
      </c>
      <c r="CY15" s="50">
        <f t="shared" si="1"/>
        <v>592970.80000000005</v>
      </c>
      <c r="CZ15" s="50">
        <f t="shared" si="1"/>
        <v>59044.05</v>
      </c>
      <c r="DA15" s="50">
        <f t="shared" si="1"/>
        <v>59329.739999999983</v>
      </c>
      <c r="DB15" s="33">
        <f t="shared" si="2"/>
        <v>100.48385908486965</v>
      </c>
      <c r="DC15" s="49">
        <f t="shared" si="0"/>
        <v>253046.80000000002</v>
      </c>
    </row>
    <row r="16" spans="2:107" s="21" customFormat="1" ht="27" customHeight="1" x14ac:dyDescent="0.2">
      <c r="B16" s="28">
        <v>5</v>
      </c>
      <c r="C16" s="26" t="s">
        <v>48</v>
      </c>
      <c r="D16" s="50">
        <v>9616.2000000000007</v>
      </c>
      <c r="E16" s="50">
        <v>65062.299999999996</v>
      </c>
      <c r="F16" s="29">
        <v>4197533.6900000004</v>
      </c>
      <c r="G16" s="29">
        <v>349794.47416666662</v>
      </c>
      <c r="H16" s="29">
        <v>316796.21189999999</v>
      </c>
      <c r="I16" s="27">
        <v>90.566385491000077</v>
      </c>
      <c r="J16" s="29">
        <v>1138277.9900000005</v>
      </c>
      <c r="K16" s="29">
        <v>94856.499166666676</v>
      </c>
      <c r="L16" s="29">
        <v>70519.211900000038</v>
      </c>
      <c r="M16" s="27">
        <v>74.343047149668635</v>
      </c>
      <c r="N16" s="29">
        <v>99448.60000000002</v>
      </c>
      <c r="O16" s="29">
        <v>8287.3833333333314</v>
      </c>
      <c r="P16" s="29">
        <v>5813.9569999999985</v>
      </c>
      <c r="Q16" s="27">
        <v>70.154314892316222</v>
      </c>
      <c r="R16" s="29">
        <v>431327.6999999999</v>
      </c>
      <c r="S16" s="29">
        <v>35943.975000000006</v>
      </c>
      <c r="T16" s="29">
        <v>16345.017899999997</v>
      </c>
      <c r="U16" s="27">
        <v>45.473595783437958</v>
      </c>
      <c r="V16" s="29">
        <v>0</v>
      </c>
      <c r="W16" s="29">
        <v>0</v>
      </c>
      <c r="X16" s="27"/>
      <c r="Y16" s="29">
        <v>88634.9</v>
      </c>
      <c r="Z16" s="29">
        <v>42507.9</v>
      </c>
      <c r="AA16" s="29">
        <v>6213.2</v>
      </c>
      <c r="AB16" s="29">
        <v>246362.9</v>
      </c>
      <c r="AC16" s="29">
        <v>20530.241666666669</v>
      </c>
      <c r="AD16" s="29">
        <v>37715.936999999998</v>
      </c>
      <c r="AE16" s="27">
        <v>183.70917211966571</v>
      </c>
      <c r="AF16" s="27"/>
      <c r="AG16" s="27"/>
      <c r="AH16" s="27"/>
      <c r="AI16" s="29">
        <v>2124.5</v>
      </c>
      <c r="AJ16" s="29">
        <v>414.5</v>
      </c>
      <c r="AK16" s="29">
        <v>4780.6000000000004</v>
      </c>
      <c r="AL16" s="29">
        <v>35633.5</v>
      </c>
      <c r="AM16" s="29">
        <v>2969.458333333333</v>
      </c>
      <c r="AN16" s="29">
        <v>1643.5</v>
      </c>
      <c r="AO16" s="29">
        <v>20126</v>
      </c>
      <c r="AP16" s="29">
        <v>1677.1666666666665</v>
      </c>
      <c r="AQ16" s="29">
        <v>1391.2999999999997</v>
      </c>
      <c r="AR16" s="29">
        <v>0</v>
      </c>
      <c r="AS16" s="29">
        <v>0</v>
      </c>
      <c r="AT16" s="29">
        <v>54</v>
      </c>
      <c r="AU16" s="29"/>
      <c r="AV16" s="29"/>
      <c r="AW16" s="29"/>
      <c r="AX16" s="29">
        <v>2955316.6</v>
      </c>
      <c r="AY16" s="29">
        <v>246276.38333333339</v>
      </c>
      <c r="AZ16" s="29">
        <v>246277</v>
      </c>
      <c r="BA16" s="29">
        <v>21162.1</v>
      </c>
      <c r="BB16" s="29">
        <v>1763.5083333333332</v>
      </c>
      <c r="BC16" s="29">
        <v>0</v>
      </c>
      <c r="BD16" s="29">
        <v>683</v>
      </c>
      <c r="BE16" s="29">
        <v>56.916666666666664</v>
      </c>
      <c r="BF16" s="29">
        <v>0</v>
      </c>
      <c r="BG16" s="29">
        <v>15337.7</v>
      </c>
      <c r="BH16" s="29">
        <v>1278.1416666666667</v>
      </c>
      <c r="BI16" s="29">
        <v>980.4</v>
      </c>
      <c r="BJ16" s="29">
        <v>281030.58999999997</v>
      </c>
      <c r="BK16" s="29">
        <v>23419.215833333346</v>
      </c>
      <c r="BL16" s="29">
        <v>5728.0000000000009</v>
      </c>
      <c r="BM16" s="29">
        <v>3129</v>
      </c>
      <c r="BN16" s="29">
        <v>260.75</v>
      </c>
      <c r="BO16" s="29">
        <v>54.5</v>
      </c>
      <c r="BP16" s="29"/>
      <c r="BQ16" s="29">
        <v>82094</v>
      </c>
      <c r="BR16" s="29">
        <v>6841.166666666667</v>
      </c>
      <c r="BS16" s="29">
        <v>0</v>
      </c>
      <c r="BT16" s="29">
        <v>115</v>
      </c>
      <c r="BU16" s="29">
        <v>9.5833333333333339</v>
      </c>
      <c r="BV16" s="29">
        <v>792.6</v>
      </c>
      <c r="BW16" s="29">
        <v>0</v>
      </c>
      <c r="BX16" s="29"/>
      <c r="BY16" s="29">
        <v>4191766.6900000004</v>
      </c>
      <c r="BZ16" s="29">
        <v>349313.89083333325</v>
      </c>
      <c r="CA16" s="29">
        <v>316796.21189999999</v>
      </c>
      <c r="CB16" s="33"/>
      <c r="CC16" s="33"/>
      <c r="CD16" s="33"/>
      <c r="CE16" s="29"/>
      <c r="CF16" s="29"/>
      <c r="CG16" s="29"/>
      <c r="CH16" s="29"/>
      <c r="CI16" s="29"/>
      <c r="CJ16" s="29"/>
      <c r="CK16" s="29"/>
      <c r="CL16" s="29">
        <v>5767</v>
      </c>
      <c r="CM16" s="29">
        <v>480.58333333333326</v>
      </c>
      <c r="CN16" s="29"/>
      <c r="CO16" s="29">
        <v>305974.57999999996</v>
      </c>
      <c r="CP16" s="29">
        <v>25497.881666666661</v>
      </c>
      <c r="CQ16" s="29"/>
      <c r="CR16" s="29"/>
      <c r="CS16" s="29"/>
      <c r="CT16" s="29"/>
      <c r="CU16" s="29"/>
      <c r="CV16" s="29">
        <v>311741.57999999996</v>
      </c>
      <c r="CW16" s="29">
        <v>25978.464999999997</v>
      </c>
      <c r="CX16" s="29">
        <v>0</v>
      </c>
      <c r="CY16" s="50">
        <f t="shared" si="1"/>
        <v>345811.5</v>
      </c>
      <c r="CZ16" s="50">
        <f t="shared" si="1"/>
        <v>28817.625</v>
      </c>
      <c r="DA16" s="50">
        <f t="shared" si="1"/>
        <v>43529.894</v>
      </c>
      <c r="DB16" s="33">
        <f t="shared" si="2"/>
        <v>151.05302397404364</v>
      </c>
      <c r="DC16" s="49">
        <f t="shared" si="0"/>
        <v>246277</v>
      </c>
    </row>
    <row r="17" spans="1:107" s="21" customFormat="1" ht="27" customHeight="1" x14ac:dyDescent="0.2">
      <c r="B17" s="28">
        <v>6</v>
      </c>
      <c r="C17" s="26" t="s">
        <v>49</v>
      </c>
      <c r="D17" s="50">
        <v>383921.85710000008</v>
      </c>
      <c r="E17" s="50">
        <v>12809.189999999966</v>
      </c>
      <c r="F17" s="29">
        <v>5118687.9610999981</v>
      </c>
      <c r="G17" s="29">
        <v>417741.55000604998</v>
      </c>
      <c r="H17" s="29">
        <v>380484.63370000024</v>
      </c>
      <c r="I17" s="27">
        <v>91.081347712357044</v>
      </c>
      <c r="J17" s="29">
        <v>1671334.4211000006</v>
      </c>
      <c r="K17" s="29">
        <v>132897.41667271673</v>
      </c>
      <c r="L17" s="29">
        <v>116539.8337</v>
      </c>
      <c r="M17" s="27">
        <v>87.691571903914308</v>
      </c>
      <c r="N17" s="29">
        <v>158260.60799999992</v>
      </c>
      <c r="O17" s="29">
        <v>12841.333333333299</v>
      </c>
      <c r="P17" s="29">
        <v>14400.245500000003</v>
      </c>
      <c r="Q17" s="27">
        <v>112.13979986501951</v>
      </c>
      <c r="R17" s="29">
        <v>469201.32210000005</v>
      </c>
      <c r="S17" s="29">
        <v>33507.165360416649</v>
      </c>
      <c r="T17" s="29">
        <v>20272.772100000002</v>
      </c>
      <c r="U17" s="27">
        <v>60.502796586753462</v>
      </c>
      <c r="V17" s="29">
        <v>0</v>
      </c>
      <c r="W17" s="29">
        <v>0</v>
      </c>
      <c r="X17" s="27"/>
      <c r="Y17" s="29">
        <v>2070716.2020000005</v>
      </c>
      <c r="Z17" s="29">
        <v>1602033.1960000005</v>
      </c>
      <c r="AA17" s="29">
        <v>86751.897599999997</v>
      </c>
      <c r="AB17" s="29">
        <v>308688.93400000018</v>
      </c>
      <c r="AC17" s="29">
        <v>24374.499999999982</v>
      </c>
      <c r="AD17" s="29">
        <v>36715.307700000019</v>
      </c>
      <c r="AE17" s="27">
        <v>150.62999323063056</v>
      </c>
      <c r="AF17" s="29"/>
      <c r="AG17" s="27"/>
      <c r="AH17" s="27"/>
      <c r="AI17" s="27">
        <v>514416.03400000016</v>
      </c>
      <c r="AJ17" s="29">
        <v>314751.85100000014</v>
      </c>
      <c r="AK17" s="29">
        <v>47310.938000000016</v>
      </c>
      <c r="AL17" s="29">
        <v>109407</v>
      </c>
      <c r="AM17" s="29">
        <v>9783.8833333333369</v>
      </c>
      <c r="AN17" s="29">
        <v>11061.24</v>
      </c>
      <c r="AO17" s="29">
        <v>57850</v>
      </c>
      <c r="AP17" s="29">
        <v>4740</v>
      </c>
      <c r="AQ17" s="29">
        <v>3366.3599999999997</v>
      </c>
      <c r="AR17" s="29">
        <v>500</v>
      </c>
      <c r="AS17" s="29">
        <v>33.333333333333336</v>
      </c>
      <c r="AT17" s="29">
        <v>0</v>
      </c>
      <c r="AU17" s="29"/>
      <c r="AV17" s="29"/>
      <c r="AW17" s="29"/>
      <c r="AX17" s="29">
        <v>3167198.8999999994</v>
      </c>
      <c r="AY17" s="29">
        <v>263933.7333333331</v>
      </c>
      <c r="AZ17" s="29">
        <v>263944.80000000022</v>
      </c>
      <c r="BA17" s="29">
        <v>58047.95</v>
      </c>
      <c r="BB17" s="29">
        <v>4537.6416666666673</v>
      </c>
      <c r="BC17" s="29">
        <v>0</v>
      </c>
      <c r="BD17" s="29"/>
      <c r="BE17" s="29"/>
      <c r="BF17" s="29"/>
      <c r="BG17" s="29">
        <v>74295.399999999994</v>
      </c>
      <c r="BH17" s="29">
        <v>6723.2000000000035</v>
      </c>
      <c r="BI17" s="29">
        <v>3738.8880000000004</v>
      </c>
      <c r="BJ17" s="29">
        <v>235493.83399999997</v>
      </c>
      <c r="BK17" s="29">
        <v>17338.951562299997</v>
      </c>
      <c r="BL17" s="29">
        <v>11584.386000000002</v>
      </c>
      <c r="BM17" s="29">
        <v>13328.599999999999</v>
      </c>
      <c r="BN17" s="29">
        <v>1247.6633333333339</v>
      </c>
      <c r="BO17" s="29">
        <v>1550.59</v>
      </c>
      <c r="BP17" s="29">
        <v>209</v>
      </c>
      <c r="BQ17" s="29">
        <v>92376.04</v>
      </c>
      <c r="BR17" s="29">
        <v>7525.5916666666672</v>
      </c>
      <c r="BS17" s="29">
        <v>0</v>
      </c>
      <c r="BT17" s="29">
        <v>227808.723</v>
      </c>
      <c r="BU17" s="29">
        <v>16807.386416666715</v>
      </c>
      <c r="BV17" s="29">
        <v>13219.134399999997</v>
      </c>
      <c r="BW17" s="29">
        <v>11283.099999999999</v>
      </c>
      <c r="BX17" s="29"/>
      <c r="BY17" s="29">
        <v>4972457.3110999987</v>
      </c>
      <c r="BZ17" s="29">
        <v>403394.38333938335</v>
      </c>
      <c r="CA17" s="29">
        <v>379853.72370000021</v>
      </c>
      <c r="CB17" s="33"/>
      <c r="CC17" s="33"/>
      <c r="CD17" s="33"/>
      <c r="CE17" s="29">
        <v>129730.65</v>
      </c>
      <c r="CF17" s="29">
        <v>8847.1666666666661</v>
      </c>
      <c r="CG17" s="29">
        <v>0</v>
      </c>
      <c r="CH17" s="29">
        <v>16500</v>
      </c>
      <c r="CI17" s="29">
        <v>5500</v>
      </c>
      <c r="CJ17" s="29">
        <v>630.91</v>
      </c>
      <c r="CK17" s="29"/>
      <c r="CL17" s="29"/>
      <c r="CM17" s="29"/>
      <c r="CN17" s="29"/>
      <c r="CO17" s="29">
        <v>66008.455400000006</v>
      </c>
      <c r="CP17" s="29">
        <v>7717.588466666667</v>
      </c>
      <c r="CQ17" s="29">
        <v>822.2</v>
      </c>
      <c r="CR17" s="29"/>
      <c r="CS17" s="29"/>
      <c r="CT17" s="29"/>
      <c r="CU17" s="29"/>
      <c r="CV17" s="29">
        <v>212239.10539999997</v>
      </c>
      <c r="CW17" s="29">
        <v>22064.755133333336</v>
      </c>
      <c r="CX17" s="29">
        <v>1453.11</v>
      </c>
      <c r="CY17" s="50">
        <f t="shared" si="1"/>
        <v>466949.54200000013</v>
      </c>
      <c r="CZ17" s="50">
        <f t="shared" si="1"/>
        <v>37215.833333333285</v>
      </c>
      <c r="DA17" s="50">
        <f t="shared" si="1"/>
        <v>51115.553200000024</v>
      </c>
      <c r="DB17" s="33">
        <f t="shared" si="2"/>
        <v>137.34894162430888</v>
      </c>
      <c r="DC17" s="49">
        <f t="shared" si="0"/>
        <v>264575.7100000002</v>
      </c>
    </row>
    <row r="18" spans="1:107" s="21" customFormat="1" ht="27" customHeight="1" x14ac:dyDescent="0.2">
      <c r="B18" s="28">
        <v>7</v>
      </c>
      <c r="C18" s="26" t="s">
        <v>50</v>
      </c>
      <c r="D18" s="50">
        <v>665694.90000000014</v>
      </c>
      <c r="E18" s="50">
        <v>10153</v>
      </c>
      <c r="F18" s="29">
        <v>4999229.2999999989</v>
      </c>
      <c r="G18" s="29">
        <v>402065.50430247112</v>
      </c>
      <c r="H18" s="29">
        <v>400484.30179999984</v>
      </c>
      <c r="I18" s="27">
        <v>99.606730125924514</v>
      </c>
      <c r="J18" s="29">
        <v>2060756.9999999998</v>
      </c>
      <c r="K18" s="29">
        <v>158677.88763580442</v>
      </c>
      <c r="L18" s="29">
        <v>158543.20180000007</v>
      </c>
      <c r="M18" s="27">
        <v>99.915119971779887</v>
      </c>
      <c r="N18" s="29">
        <v>519266.30000000005</v>
      </c>
      <c r="O18" s="29">
        <v>49750.683298538614</v>
      </c>
      <c r="P18" s="29">
        <v>43949.414700000008</v>
      </c>
      <c r="Q18" s="27">
        <v>88.339318751207969</v>
      </c>
      <c r="R18" s="29">
        <v>428273.19999999995</v>
      </c>
      <c r="S18" s="29">
        <v>26700.522981366445</v>
      </c>
      <c r="T18" s="29">
        <v>26677.668099999999</v>
      </c>
      <c r="U18" s="27">
        <v>99.914402870002235</v>
      </c>
      <c r="V18" s="29">
        <v>0</v>
      </c>
      <c r="W18" s="29">
        <v>0</v>
      </c>
      <c r="X18" s="27"/>
      <c r="Y18" s="29">
        <v>1304038.8999999999</v>
      </c>
      <c r="Z18" s="29">
        <v>0</v>
      </c>
      <c r="AA18" s="29">
        <v>101763.9</v>
      </c>
      <c r="AB18" s="27">
        <v>384332.30000000005</v>
      </c>
      <c r="AC18" s="27">
        <v>46229.094736842097</v>
      </c>
      <c r="AD18" s="27">
        <v>50675.41599999999</v>
      </c>
      <c r="AE18" s="27">
        <v>109.61801499351968</v>
      </c>
      <c r="AF18" s="27"/>
      <c r="AG18" s="27"/>
      <c r="AH18" s="27"/>
      <c r="AI18" s="27">
        <v>582726.00000000012</v>
      </c>
      <c r="AJ18" s="27">
        <v>0</v>
      </c>
      <c r="AK18" s="27">
        <v>74754.10000000002</v>
      </c>
      <c r="AL18" s="29">
        <v>111225</v>
      </c>
      <c r="AM18" s="29">
        <v>13714.549938347725</v>
      </c>
      <c r="AN18" s="29">
        <v>13781.715</v>
      </c>
      <c r="AO18" s="29">
        <v>51700</v>
      </c>
      <c r="AP18" s="29">
        <v>2597.989949748744</v>
      </c>
      <c r="AQ18" s="29">
        <v>2571.2999999999997</v>
      </c>
      <c r="AR18" s="27"/>
      <c r="AS18" s="27"/>
      <c r="AT18" s="27"/>
      <c r="AU18" s="27"/>
      <c r="AV18" s="27"/>
      <c r="AW18" s="27"/>
      <c r="AX18" s="29">
        <v>2903755.9000000008</v>
      </c>
      <c r="AY18" s="29">
        <v>241941.09999999995</v>
      </c>
      <c r="AZ18" s="29">
        <v>241941.09999999995</v>
      </c>
      <c r="BA18" s="27">
        <v>22240.600000000006</v>
      </c>
      <c r="BB18" s="27">
        <v>926.69166666666661</v>
      </c>
      <c r="BC18" s="27">
        <v>0</v>
      </c>
      <c r="BD18" s="29"/>
      <c r="BE18" s="29"/>
      <c r="BF18" s="29"/>
      <c r="BG18" s="27">
        <v>278187.8</v>
      </c>
      <c r="BH18" s="29">
        <v>10913.605335425656</v>
      </c>
      <c r="BI18" s="29">
        <v>11792.550999999999</v>
      </c>
      <c r="BJ18" s="27">
        <v>189945.99999999997</v>
      </c>
      <c r="BK18" s="27">
        <v>7600.6726455352391</v>
      </c>
      <c r="BL18" s="27">
        <v>7662.5079999999998</v>
      </c>
      <c r="BM18" s="29">
        <v>4855.7999999999993</v>
      </c>
      <c r="BN18" s="29">
        <v>202.32499999999999</v>
      </c>
      <c r="BO18" s="29">
        <v>213.5</v>
      </c>
      <c r="BP18" s="29"/>
      <c r="BQ18" s="27">
        <v>11475.8</v>
      </c>
      <c r="BR18" s="27">
        <v>478.15833333333336</v>
      </c>
      <c r="BS18" s="29">
        <v>0</v>
      </c>
      <c r="BT18" s="27">
        <v>92970.6</v>
      </c>
      <c r="BU18" s="27">
        <v>968.44375000000002</v>
      </c>
      <c r="BV18" s="27">
        <v>1219.1289999999999</v>
      </c>
      <c r="BW18" s="27"/>
      <c r="BX18" s="27"/>
      <c r="BY18" s="29">
        <v>4998229.2999999989</v>
      </c>
      <c r="BZ18" s="29">
        <v>402023.83763580449</v>
      </c>
      <c r="CA18" s="29">
        <v>400484.30179999984</v>
      </c>
      <c r="CB18" s="27"/>
      <c r="CC18" s="27"/>
      <c r="CD18" s="27"/>
      <c r="CE18" s="27">
        <v>1000</v>
      </c>
      <c r="CF18" s="27">
        <v>41.666666666666664</v>
      </c>
      <c r="CG18" s="27"/>
      <c r="CH18" s="27"/>
      <c r="CI18" s="27"/>
      <c r="CJ18" s="27"/>
      <c r="CK18" s="50"/>
      <c r="CL18" s="27"/>
      <c r="CM18" s="27"/>
      <c r="CN18" s="27"/>
      <c r="CO18" s="29">
        <v>51821.2</v>
      </c>
      <c r="CP18" s="29">
        <v>2159.2166666666667</v>
      </c>
      <c r="CQ18" s="29">
        <v>0</v>
      </c>
      <c r="CR18" s="27"/>
      <c r="CS18" s="27"/>
      <c r="CT18" s="27"/>
      <c r="CU18" s="27"/>
      <c r="CV18" s="27">
        <v>52821.2</v>
      </c>
      <c r="CW18" s="27">
        <v>2200.8833333333332</v>
      </c>
      <c r="CX18" s="29">
        <v>0</v>
      </c>
      <c r="CY18" s="50">
        <f t="shared" si="1"/>
        <v>903598.60000000009</v>
      </c>
      <c r="CZ18" s="50">
        <f t="shared" si="1"/>
        <v>95979.778035380703</v>
      </c>
      <c r="DA18" s="50">
        <f t="shared" si="1"/>
        <v>94624.830699999991</v>
      </c>
      <c r="DB18" s="33">
        <f t="shared" si="2"/>
        <v>98.588299157264942</v>
      </c>
      <c r="DC18" s="49">
        <f t="shared" si="0"/>
        <v>241941.09999999995</v>
      </c>
    </row>
    <row r="19" spans="1:107" s="21" customFormat="1" ht="26.25" customHeight="1" x14ac:dyDescent="0.2">
      <c r="B19" s="28">
        <v>8</v>
      </c>
      <c r="C19" s="26" t="s">
        <v>51</v>
      </c>
      <c r="D19" s="50">
        <v>334609.00000000006</v>
      </c>
      <c r="E19" s="50">
        <v>6249.6</v>
      </c>
      <c r="F19" s="29">
        <v>5147685.2999999989</v>
      </c>
      <c r="G19" s="29">
        <v>435622.78333333344</v>
      </c>
      <c r="H19" s="29">
        <v>408149.85900000017</v>
      </c>
      <c r="I19" s="27">
        <v>93.693414260128051</v>
      </c>
      <c r="J19" s="29">
        <v>1768119.5000000002</v>
      </c>
      <c r="K19" s="29">
        <v>153991.11666666664</v>
      </c>
      <c r="L19" s="29">
        <v>130372.75899999993</v>
      </c>
      <c r="M19" s="27">
        <v>84.662519385587913</v>
      </c>
      <c r="N19" s="29">
        <v>116554.70000000004</v>
      </c>
      <c r="O19" s="29">
        <v>12029.4</v>
      </c>
      <c r="P19" s="29">
        <v>8875.619999999999</v>
      </c>
      <c r="Q19" s="27">
        <v>73.782732305850658</v>
      </c>
      <c r="R19" s="29">
        <v>419451.79999999987</v>
      </c>
      <c r="S19" s="29">
        <v>31129.758333333331</v>
      </c>
      <c r="T19" s="29">
        <v>27765.692999999996</v>
      </c>
      <c r="U19" s="27">
        <v>89.193410056989947</v>
      </c>
      <c r="V19" s="27">
        <v>3631.4999999999995</v>
      </c>
      <c r="W19" s="29">
        <v>1295.6000000000001</v>
      </c>
      <c r="X19" s="27">
        <f>W19/V19*100</f>
        <v>35.67671760980312</v>
      </c>
      <c r="Y19" s="29">
        <v>1360554.4000000001</v>
      </c>
      <c r="Z19" s="29">
        <v>985870.7</v>
      </c>
      <c r="AA19" s="29">
        <v>43578</v>
      </c>
      <c r="AB19" s="29">
        <v>357347.9000000002</v>
      </c>
      <c r="AC19" s="29">
        <v>45010.499999999993</v>
      </c>
      <c r="AD19" s="29">
        <v>46848.321999999978</v>
      </c>
      <c r="AE19" s="27">
        <v>104.08309616645002</v>
      </c>
      <c r="AF19" s="27">
        <v>302.80833333333334</v>
      </c>
      <c r="AG19" s="27">
        <v>340.00000000000006</v>
      </c>
      <c r="AH19" s="27"/>
      <c r="AI19" s="27">
        <v>378056.80000000022</v>
      </c>
      <c r="AJ19" s="29">
        <v>191821.2</v>
      </c>
      <c r="AK19" s="29">
        <v>3633.7</v>
      </c>
      <c r="AL19" s="29">
        <v>147583.9</v>
      </c>
      <c r="AM19" s="29">
        <v>11621.766666666665</v>
      </c>
      <c r="AN19" s="29">
        <v>17982.16</v>
      </c>
      <c r="AO19" s="29">
        <v>51805</v>
      </c>
      <c r="AP19" s="29">
        <v>4317.0833333333339</v>
      </c>
      <c r="AQ19" s="29">
        <v>3198.9900000000002</v>
      </c>
      <c r="AR19" s="29"/>
      <c r="AS19" s="29"/>
      <c r="AT19" s="29"/>
      <c r="AU19" s="29"/>
      <c r="AV19" s="29"/>
      <c r="AW19" s="29"/>
      <c r="AX19" s="29">
        <v>3333310.9999999991</v>
      </c>
      <c r="AY19" s="29">
        <v>277777.10000000027</v>
      </c>
      <c r="AZ19" s="29">
        <v>277777.10000000027</v>
      </c>
      <c r="BA19" s="29">
        <v>340937.99999999994</v>
      </c>
      <c r="BB19" s="29">
        <v>23375.941666666673</v>
      </c>
      <c r="BC19" s="29">
        <v>13330.628000000001</v>
      </c>
      <c r="BD19" s="29"/>
      <c r="BE19" s="29"/>
      <c r="BF19" s="29"/>
      <c r="BG19" s="29">
        <v>0</v>
      </c>
      <c r="BH19" s="29">
        <v>0</v>
      </c>
      <c r="BI19" s="29">
        <v>0</v>
      </c>
      <c r="BJ19" s="29">
        <v>340937.99999999994</v>
      </c>
      <c r="BK19" s="29">
        <v>23375.941666666673</v>
      </c>
      <c r="BL19" s="29">
        <v>13330.628000000001</v>
      </c>
      <c r="BM19" s="29"/>
      <c r="BN19" s="29"/>
      <c r="BO19" s="29"/>
      <c r="BP19" s="29"/>
      <c r="BQ19" s="29">
        <v>46254.799999999988</v>
      </c>
      <c r="BR19" s="29">
        <v>3854.5666666666671</v>
      </c>
      <c r="BS19" s="29">
        <v>0</v>
      </c>
      <c r="BT19" s="29">
        <v>334438.2</v>
      </c>
      <c r="BU19" s="29">
        <v>26506.666666666668</v>
      </c>
      <c r="BV19" s="29">
        <v>12371.345999999998</v>
      </c>
      <c r="BW19" s="29">
        <v>6969</v>
      </c>
      <c r="BX19" s="29">
        <v>-503.1</v>
      </c>
      <c r="BY19" s="29">
        <v>5147685.2999999989</v>
      </c>
      <c r="BZ19" s="29">
        <v>435622.78333333344</v>
      </c>
      <c r="CA19" s="29">
        <v>408149.85900000017</v>
      </c>
      <c r="CB19" s="33"/>
      <c r="CC19" s="33"/>
      <c r="CD19" s="33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>
        <v>-1030.7</v>
      </c>
      <c r="CV19" s="29">
        <v>0</v>
      </c>
      <c r="CW19" s="29">
        <v>0</v>
      </c>
      <c r="CX19" s="29">
        <v>0</v>
      </c>
      <c r="CY19" s="50">
        <f t="shared" si="1"/>
        <v>473902.60000000021</v>
      </c>
      <c r="CZ19" s="50">
        <f t="shared" si="1"/>
        <v>57039.899999999994</v>
      </c>
      <c r="DA19" s="50">
        <f t="shared" si="1"/>
        <v>55723.941999999981</v>
      </c>
      <c r="DB19" s="33">
        <f t="shared" si="2"/>
        <v>97.692916712687065</v>
      </c>
      <c r="DC19" s="49">
        <f t="shared" si="0"/>
        <v>291107.72800000029</v>
      </c>
    </row>
    <row r="20" spans="1:107" s="21" customFormat="1" ht="27" customHeight="1" x14ac:dyDescent="0.2">
      <c r="B20" s="28">
        <v>9</v>
      </c>
      <c r="C20" s="26" t="s">
        <v>52</v>
      </c>
      <c r="D20" s="50">
        <v>142776.29999999996</v>
      </c>
      <c r="E20" s="50">
        <v>138099.5</v>
      </c>
      <c r="F20" s="29">
        <v>3218606.2999999989</v>
      </c>
      <c r="G20" s="29">
        <v>259867.8240666668</v>
      </c>
      <c r="H20" s="29">
        <v>226843.76666666663</v>
      </c>
      <c r="I20" s="27">
        <v>87.291979097986314</v>
      </c>
      <c r="J20" s="29">
        <v>1233481.5999999999</v>
      </c>
      <c r="K20" s="29">
        <v>94440.765733333377</v>
      </c>
      <c r="L20" s="29">
        <v>68239.3</v>
      </c>
      <c r="M20" s="27">
        <v>72.256190925731318</v>
      </c>
      <c r="N20" s="29">
        <v>47122.2</v>
      </c>
      <c r="O20" s="29">
        <v>3487.0428000000011</v>
      </c>
      <c r="P20" s="29">
        <v>0</v>
      </c>
      <c r="Q20" s="27">
        <v>0</v>
      </c>
      <c r="R20" s="29">
        <v>192701.2999999999</v>
      </c>
      <c r="S20" s="29">
        <v>14259.896199999999</v>
      </c>
      <c r="T20" s="29">
        <v>3840.4999999999995</v>
      </c>
      <c r="U20" s="27">
        <v>26.932173601656366</v>
      </c>
      <c r="V20" s="29">
        <v>0</v>
      </c>
      <c r="W20" s="29">
        <v>0</v>
      </c>
      <c r="X20" s="27"/>
      <c r="Y20" s="29">
        <v>586725.00000000023</v>
      </c>
      <c r="Z20" s="29">
        <v>160.6</v>
      </c>
      <c r="AA20" s="29">
        <v>25888.699999999993</v>
      </c>
      <c r="AB20" s="29">
        <v>171511.7</v>
      </c>
      <c r="AC20" s="29">
        <v>12691.865799999998</v>
      </c>
      <c r="AD20" s="29">
        <v>34755.899999999987</v>
      </c>
      <c r="AE20" s="27">
        <v>273.84389771912015</v>
      </c>
      <c r="AF20" s="27"/>
      <c r="AG20" s="27"/>
      <c r="AH20" s="27"/>
      <c r="AI20" s="27">
        <v>87257.500000000015</v>
      </c>
      <c r="AJ20" s="29">
        <v>0</v>
      </c>
      <c r="AK20" s="29">
        <v>10106.700000000001</v>
      </c>
      <c r="AL20" s="29">
        <v>72266.3</v>
      </c>
      <c r="AM20" s="29">
        <v>6022.1916666666657</v>
      </c>
      <c r="AN20" s="29">
        <v>7309.9999999999991</v>
      </c>
      <c r="AO20" s="29">
        <v>21330</v>
      </c>
      <c r="AP20" s="29">
        <v>1777.5</v>
      </c>
      <c r="AQ20" s="29">
        <v>1024.6999999999998</v>
      </c>
      <c r="AR20" s="29">
        <v>1000</v>
      </c>
      <c r="AS20" s="29">
        <v>83.333333333333329</v>
      </c>
      <c r="AT20" s="29">
        <v>0</v>
      </c>
      <c r="AU20" s="29"/>
      <c r="AV20" s="29"/>
      <c r="AW20" s="29"/>
      <c r="AX20" s="29">
        <v>1904988.9</v>
      </c>
      <c r="AY20" s="29">
        <v>158749.07499999987</v>
      </c>
      <c r="AZ20" s="29">
        <v>158604.46666666688</v>
      </c>
      <c r="BA20" s="29">
        <v>22149.8</v>
      </c>
      <c r="BB20" s="29">
        <v>1845.8166666666666</v>
      </c>
      <c r="BC20" s="29"/>
      <c r="BD20" s="29"/>
      <c r="BE20" s="29"/>
      <c r="BF20" s="29"/>
      <c r="BG20" s="29">
        <v>160999.90000000002</v>
      </c>
      <c r="BH20" s="29">
        <v>13416.658333333331</v>
      </c>
      <c r="BI20" s="29">
        <v>11915.599999999999</v>
      </c>
      <c r="BJ20" s="29">
        <v>483239.90000000008</v>
      </c>
      <c r="BK20" s="29">
        <v>35759.752599999978</v>
      </c>
      <c r="BL20" s="29">
        <v>7409.4000000000005</v>
      </c>
      <c r="BM20" s="29">
        <v>0</v>
      </c>
      <c r="BN20" s="29">
        <v>0</v>
      </c>
      <c r="BO20" s="29">
        <v>0</v>
      </c>
      <c r="BP20" s="29"/>
      <c r="BQ20" s="29">
        <v>57986</v>
      </c>
      <c r="BR20" s="29">
        <v>4832.166666666667</v>
      </c>
      <c r="BS20" s="29">
        <v>0</v>
      </c>
      <c r="BT20" s="29">
        <v>75310.3</v>
      </c>
      <c r="BU20" s="29">
        <v>6275.8583333333327</v>
      </c>
      <c r="BV20" s="29">
        <v>1983.2</v>
      </c>
      <c r="BW20" s="29">
        <v>1781.4</v>
      </c>
      <c r="BX20" s="29"/>
      <c r="BY20" s="29">
        <v>3210606.2999999989</v>
      </c>
      <c r="BZ20" s="29">
        <v>259201.15740000014</v>
      </c>
      <c r="CA20" s="29">
        <v>226843.76666666663</v>
      </c>
      <c r="CB20" s="33"/>
      <c r="CC20" s="33"/>
      <c r="CD20" s="33"/>
      <c r="CE20" s="29"/>
      <c r="CF20" s="29"/>
      <c r="CG20" s="29"/>
      <c r="CH20" s="29">
        <v>8000</v>
      </c>
      <c r="CI20" s="29">
        <v>666.66666666666674</v>
      </c>
      <c r="CJ20" s="29">
        <v>0</v>
      </c>
      <c r="CK20" s="29"/>
      <c r="CL20" s="29"/>
      <c r="CM20" s="29"/>
      <c r="CN20" s="29"/>
      <c r="CO20" s="29">
        <v>36026</v>
      </c>
      <c r="CP20" s="29">
        <v>3002.166666666667</v>
      </c>
      <c r="CQ20" s="29">
        <v>3800</v>
      </c>
      <c r="CR20" s="29"/>
      <c r="CS20" s="29"/>
      <c r="CT20" s="29"/>
      <c r="CU20" s="29"/>
      <c r="CV20" s="29">
        <v>44026</v>
      </c>
      <c r="CW20" s="29">
        <v>3668.8333333333335</v>
      </c>
      <c r="CX20" s="29">
        <v>3800</v>
      </c>
      <c r="CY20" s="50">
        <f t="shared" si="1"/>
        <v>218633.90000000002</v>
      </c>
      <c r="CZ20" s="50">
        <f t="shared" si="1"/>
        <v>16178.908599999999</v>
      </c>
      <c r="DA20" s="50">
        <f t="shared" si="1"/>
        <v>34755.899999999987</v>
      </c>
      <c r="DB20" s="33">
        <f t="shared" si="2"/>
        <v>214.82227793783312</v>
      </c>
      <c r="DC20" s="49">
        <f t="shared" si="0"/>
        <v>158604.46666666688</v>
      </c>
    </row>
    <row r="21" spans="1:107" s="21" customFormat="1" ht="27" customHeight="1" x14ac:dyDescent="0.2">
      <c r="B21" s="28">
        <v>10</v>
      </c>
      <c r="C21" s="26" t="s">
        <v>53</v>
      </c>
      <c r="D21" s="50">
        <v>71055.199999999997</v>
      </c>
      <c r="E21" s="50">
        <v>109003.30000000002</v>
      </c>
      <c r="F21" s="29">
        <v>1048788.8999999999</v>
      </c>
      <c r="G21" s="29">
        <v>86193.908333333326</v>
      </c>
      <c r="H21" s="29">
        <v>81314.800000000017</v>
      </c>
      <c r="I21" s="27">
        <v>94.339381485679269</v>
      </c>
      <c r="J21" s="29">
        <v>351546.89999999997</v>
      </c>
      <c r="K21" s="29">
        <v>29293.075000000001</v>
      </c>
      <c r="L21" s="29">
        <v>19442.299999999996</v>
      </c>
      <c r="M21" s="27">
        <v>66.371659513383264</v>
      </c>
      <c r="N21" s="29">
        <v>24574.1</v>
      </c>
      <c r="O21" s="29">
        <v>2047.8416666666667</v>
      </c>
      <c r="P21" s="29">
        <v>1912.5</v>
      </c>
      <c r="Q21" s="27">
        <v>93.391009233298476</v>
      </c>
      <c r="R21" s="29">
        <v>76977.3</v>
      </c>
      <c r="S21" s="29">
        <v>6414.7750000000005</v>
      </c>
      <c r="T21" s="29">
        <v>2750.0000000000005</v>
      </c>
      <c r="U21" s="27">
        <v>42.869781091308738</v>
      </c>
      <c r="V21" s="29">
        <v>0</v>
      </c>
      <c r="W21" s="29">
        <v>0</v>
      </c>
      <c r="X21" s="27"/>
      <c r="Y21" s="29">
        <v>73205.3</v>
      </c>
      <c r="Z21" s="29">
        <v>68693.7</v>
      </c>
      <c r="AA21" s="29">
        <v>17110.5</v>
      </c>
      <c r="AB21" s="29">
        <v>75359.800000000017</v>
      </c>
      <c r="AC21" s="29">
        <v>6279.9833333333336</v>
      </c>
      <c r="AD21" s="29">
        <v>10068.5</v>
      </c>
      <c r="AE21" s="27">
        <v>160.3268586169284</v>
      </c>
      <c r="AF21" s="27"/>
      <c r="AG21" s="27"/>
      <c r="AH21" s="27"/>
      <c r="AI21" s="27">
        <v>33992.800000000003</v>
      </c>
      <c r="AJ21" s="29">
        <v>33936.299999999996</v>
      </c>
      <c r="AK21" s="29">
        <v>5810.4000000000005</v>
      </c>
      <c r="AL21" s="29">
        <v>17366.5</v>
      </c>
      <c r="AM21" s="29">
        <v>1447.2083333333333</v>
      </c>
      <c r="AN21" s="29">
        <v>606.19999999999993</v>
      </c>
      <c r="AO21" s="29">
        <v>8000</v>
      </c>
      <c r="AP21" s="29">
        <v>666.66666666666663</v>
      </c>
      <c r="AQ21" s="29">
        <v>311.10000000000002</v>
      </c>
      <c r="AR21" s="29"/>
      <c r="AS21" s="29"/>
      <c r="AT21" s="29"/>
      <c r="AU21" s="29"/>
      <c r="AV21" s="29"/>
      <c r="AW21" s="29"/>
      <c r="AX21" s="29">
        <v>682809.99999999988</v>
      </c>
      <c r="AY21" s="29">
        <v>56900.833333333328</v>
      </c>
      <c r="AZ21" s="29">
        <v>56872.499999999985</v>
      </c>
      <c r="BA21" s="29"/>
      <c r="BB21" s="29"/>
      <c r="BC21" s="29"/>
      <c r="BD21" s="29"/>
      <c r="BE21" s="29"/>
      <c r="BF21" s="29"/>
      <c r="BG21" s="29">
        <v>5532.5</v>
      </c>
      <c r="BH21" s="29">
        <v>461.04166666666669</v>
      </c>
      <c r="BI21" s="29">
        <v>220.2</v>
      </c>
      <c r="BJ21" s="29">
        <v>72150.7</v>
      </c>
      <c r="BK21" s="29">
        <v>6010.0583333333325</v>
      </c>
      <c r="BL21" s="29">
        <v>1177.5</v>
      </c>
      <c r="BM21" s="29"/>
      <c r="BN21" s="29"/>
      <c r="BO21" s="29"/>
      <c r="BP21" s="29"/>
      <c r="BQ21" s="29">
        <v>14432</v>
      </c>
      <c r="BR21" s="29">
        <v>0</v>
      </c>
      <c r="BS21" s="29">
        <v>0</v>
      </c>
      <c r="BT21" s="29">
        <v>71586</v>
      </c>
      <c r="BU21" s="29">
        <v>5965.5</v>
      </c>
      <c r="BV21" s="29">
        <v>2396.3000000000002</v>
      </c>
      <c r="BW21" s="29">
        <v>668</v>
      </c>
      <c r="BX21" s="29"/>
      <c r="BY21" s="29">
        <v>1048788.8999999999</v>
      </c>
      <c r="BZ21" s="29">
        <v>86193.908333333326</v>
      </c>
      <c r="CA21" s="29">
        <v>76314.800000000017</v>
      </c>
      <c r="CB21" s="33"/>
      <c r="CC21" s="33"/>
      <c r="CD21" s="33"/>
      <c r="CE21" s="29"/>
      <c r="CF21" s="29"/>
      <c r="CG21" s="29">
        <v>5000</v>
      </c>
      <c r="CH21" s="29"/>
      <c r="CI21" s="29"/>
      <c r="CJ21" s="29"/>
      <c r="CK21" s="29"/>
      <c r="CL21" s="29"/>
      <c r="CM21" s="29"/>
      <c r="CN21" s="29"/>
      <c r="CO21" s="29">
        <v>7800</v>
      </c>
      <c r="CP21" s="29">
        <v>0</v>
      </c>
      <c r="CQ21" s="29">
        <v>0</v>
      </c>
      <c r="CR21" s="29"/>
      <c r="CS21" s="29"/>
      <c r="CT21" s="29"/>
      <c r="CU21" s="29"/>
      <c r="CV21" s="29">
        <v>7800</v>
      </c>
      <c r="CW21" s="29">
        <v>0</v>
      </c>
      <c r="CX21" s="29">
        <v>5000</v>
      </c>
      <c r="CY21" s="50">
        <f t="shared" si="1"/>
        <v>99933.900000000023</v>
      </c>
      <c r="CZ21" s="50">
        <f t="shared" si="1"/>
        <v>8327.8250000000007</v>
      </c>
      <c r="DA21" s="50">
        <f t="shared" si="1"/>
        <v>11981</v>
      </c>
      <c r="DB21" s="33">
        <f t="shared" si="2"/>
        <v>143.86709615055551</v>
      </c>
      <c r="DC21" s="49">
        <f t="shared" si="0"/>
        <v>61872.499999999985</v>
      </c>
    </row>
    <row r="22" spans="1:107" s="21" customFormat="1" ht="27" customHeight="1" x14ac:dyDescent="0.2">
      <c r="B22" s="28">
        <v>11</v>
      </c>
      <c r="C22" s="26" t="s">
        <v>54</v>
      </c>
      <c r="D22" s="50">
        <v>307698.3</v>
      </c>
      <c r="E22" s="50">
        <v>175.5</v>
      </c>
      <c r="F22" s="29">
        <v>2058462.0000000002</v>
      </c>
      <c r="G22" s="29">
        <v>168586.8</v>
      </c>
      <c r="H22" s="29">
        <v>168586.8</v>
      </c>
      <c r="I22" s="27">
        <v>100</v>
      </c>
      <c r="J22" s="29">
        <v>518016.20000000013</v>
      </c>
      <c r="K22" s="29">
        <v>41629.299999999988</v>
      </c>
      <c r="L22" s="29">
        <v>41629.299999999988</v>
      </c>
      <c r="M22" s="27">
        <v>100</v>
      </c>
      <c r="N22" s="29">
        <v>29812.3</v>
      </c>
      <c r="O22" s="29">
        <v>3630.5999999999985</v>
      </c>
      <c r="P22" s="29">
        <v>3630.5999999999985</v>
      </c>
      <c r="Q22" s="27">
        <v>100</v>
      </c>
      <c r="R22" s="29">
        <v>185999.10000000003</v>
      </c>
      <c r="S22" s="29">
        <v>10710.700000000003</v>
      </c>
      <c r="T22" s="29">
        <v>10710.700000000003</v>
      </c>
      <c r="U22" s="27">
        <v>100</v>
      </c>
      <c r="V22" s="29">
        <v>0</v>
      </c>
      <c r="W22" s="29">
        <v>0</v>
      </c>
      <c r="X22" s="27"/>
      <c r="Y22" s="29">
        <v>760596.39999999991</v>
      </c>
      <c r="Z22" s="29">
        <v>346758.60000000003</v>
      </c>
      <c r="AA22" s="29">
        <v>13872.700000000003</v>
      </c>
      <c r="AB22" s="29">
        <v>96513.2</v>
      </c>
      <c r="AC22" s="29">
        <v>15787.5</v>
      </c>
      <c r="AD22" s="29">
        <v>15787.5</v>
      </c>
      <c r="AE22" s="27">
        <v>100</v>
      </c>
      <c r="AF22" s="27"/>
      <c r="AG22" s="27"/>
      <c r="AH22" s="27"/>
      <c r="AI22" s="29">
        <v>170416.39999999997</v>
      </c>
      <c r="AJ22" s="29">
        <v>51403.1</v>
      </c>
      <c r="AK22" s="29">
        <v>4082.4</v>
      </c>
      <c r="AL22" s="29">
        <v>32754.6</v>
      </c>
      <c r="AM22" s="29">
        <v>1868.7000000000003</v>
      </c>
      <c r="AN22" s="29">
        <v>1868.7000000000003</v>
      </c>
      <c r="AO22" s="29">
        <v>16720</v>
      </c>
      <c r="AP22" s="29">
        <v>1052.9000000000001</v>
      </c>
      <c r="AQ22" s="29">
        <v>1052.9000000000001</v>
      </c>
      <c r="AR22" s="29"/>
      <c r="AS22" s="29"/>
      <c r="AT22" s="29"/>
      <c r="AU22" s="29"/>
      <c r="AV22" s="29"/>
      <c r="AW22" s="29"/>
      <c r="AX22" s="29">
        <v>1523478.9000000004</v>
      </c>
      <c r="AY22" s="29">
        <v>126957.49999999999</v>
      </c>
      <c r="AZ22" s="29">
        <v>126957.49999999999</v>
      </c>
      <c r="BA22" s="29">
        <v>11841.7</v>
      </c>
      <c r="BB22" s="29"/>
      <c r="BC22" s="29"/>
      <c r="BD22" s="29"/>
      <c r="BE22" s="29"/>
      <c r="BF22" s="29"/>
      <c r="BG22" s="29">
        <v>29340</v>
      </c>
      <c r="BH22" s="29">
        <v>2454.4000000000005</v>
      </c>
      <c r="BI22" s="29">
        <v>2454.4000000000005</v>
      </c>
      <c r="BJ22" s="29">
        <v>101304.1</v>
      </c>
      <c r="BK22" s="29">
        <v>4758.5</v>
      </c>
      <c r="BL22" s="29">
        <v>4758.5</v>
      </c>
      <c r="BM22" s="29">
        <v>0</v>
      </c>
      <c r="BN22" s="29">
        <v>418</v>
      </c>
      <c r="BO22" s="29">
        <v>418</v>
      </c>
      <c r="BP22" s="29"/>
      <c r="BQ22" s="29">
        <v>5125.2</v>
      </c>
      <c r="BR22" s="29">
        <v>0</v>
      </c>
      <c r="BS22" s="29">
        <v>0</v>
      </c>
      <c r="BT22" s="29">
        <v>25572.9</v>
      </c>
      <c r="BU22" s="29">
        <v>948</v>
      </c>
      <c r="BV22" s="29">
        <v>948</v>
      </c>
      <c r="BW22" s="29">
        <v>541.29999999999995</v>
      </c>
      <c r="BX22" s="29"/>
      <c r="BY22" s="29">
        <v>2058462.0000000002</v>
      </c>
      <c r="BZ22" s="29">
        <v>168586.8</v>
      </c>
      <c r="CA22" s="29">
        <v>168586.8</v>
      </c>
      <c r="CB22" s="33"/>
      <c r="CC22" s="33"/>
      <c r="CD22" s="33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>
        <v>3700</v>
      </c>
      <c r="CP22" s="29">
        <v>0</v>
      </c>
      <c r="CQ22" s="29">
        <v>0</v>
      </c>
      <c r="CR22" s="29"/>
      <c r="CS22" s="29"/>
      <c r="CT22" s="29"/>
      <c r="CU22" s="29"/>
      <c r="CV22" s="29">
        <v>3700</v>
      </c>
      <c r="CW22" s="29">
        <v>0</v>
      </c>
      <c r="CX22" s="29">
        <v>0</v>
      </c>
      <c r="CY22" s="50">
        <f t="shared" si="1"/>
        <v>126325.5</v>
      </c>
      <c r="CZ22" s="50">
        <f t="shared" si="1"/>
        <v>19418.099999999999</v>
      </c>
      <c r="DA22" s="50">
        <f t="shared" si="1"/>
        <v>19418.099999999999</v>
      </c>
      <c r="DB22" s="33">
        <f t="shared" si="2"/>
        <v>100</v>
      </c>
      <c r="DC22" s="49">
        <f t="shared" si="0"/>
        <v>126957.49999999999</v>
      </c>
    </row>
    <row r="23" spans="1:107" s="21" customFormat="1" ht="29.25" customHeight="1" x14ac:dyDescent="0.2">
      <c r="B23" s="345" t="s">
        <v>3</v>
      </c>
      <c r="C23" s="346"/>
      <c r="D23" s="52">
        <f>SUM(D12:D22)</f>
        <v>3038084.5118999998</v>
      </c>
      <c r="E23" s="52">
        <f>SUM(E12:E22)</f>
        <v>2369462.9577000006</v>
      </c>
      <c r="F23" s="32">
        <f>SUM(F12:F22)</f>
        <v>101355196.0511</v>
      </c>
      <c r="G23" s="32">
        <f>SUM(G12:G22)</f>
        <v>5196282.0242085215</v>
      </c>
      <c r="H23" s="32">
        <f>SUM(H12:H22)</f>
        <v>5165034.4942999994</v>
      </c>
      <c r="I23" s="30">
        <f>H23/G23*100</f>
        <v>99.398656005140879</v>
      </c>
      <c r="J23" s="32">
        <f>SUM(J12:J22)</f>
        <v>32658285.4111</v>
      </c>
      <c r="K23" s="32">
        <f>SUM(K12:K22)</f>
        <v>2273104.0158751877</v>
      </c>
      <c r="L23" s="32">
        <f>SUM(L12:L22)</f>
        <v>2276056.9942999999</v>
      </c>
      <c r="M23" s="30">
        <f>L23/K23*100</f>
        <v>100.12990951598293</v>
      </c>
      <c r="N23" s="32">
        <f>SUM(N12:N22)</f>
        <v>5827175.0080000004</v>
      </c>
      <c r="O23" s="32">
        <f>SUM(O12:O22)</f>
        <v>471927.13776520517</v>
      </c>
      <c r="P23" s="32">
        <f>SUM(P12:P22)</f>
        <v>488140.4644</v>
      </c>
      <c r="Q23" s="30">
        <f>P23/O23*100</f>
        <v>103.43555717341717</v>
      </c>
      <c r="R23" s="32">
        <f>SUM(R12:R22)</f>
        <v>4944431.4220999992</v>
      </c>
      <c r="S23" s="32">
        <f>SUM(S12:S22)</f>
        <v>344659.16954178317</v>
      </c>
      <c r="T23" s="32">
        <f>SUM(T12:T22)</f>
        <v>225035.87280000001</v>
      </c>
      <c r="U23" s="30">
        <f>T23/S23*100</f>
        <v>65.292292411422068</v>
      </c>
      <c r="V23" s="32">
        <f>SUM(V12:V22)</f>
        <v>11085.4</v>
      </c>
      <c r="W23" s="32">
        <f>SUM(W12:W22)</f>
        <v>10574.2</v>
      </c>
      <c r="X23" s="30">
        <f>W23/V23*100</f>
        <v>95.388529056236138</v>
      </c>
      <c r="Y23" s="32">
        <f t="shared" ref="Y23:AD23" si="3">SUM(Y12:Y22)</f>
        <v>10356322.102000002</v>
      </c>
      <c r="Z23" s="32">
        <f t="shared" si="3"/>
        <v>5626193.3959999997</v>
      </c>
      <c r="AA23" s="32">
        <f t="shared" si="3"/>
        <v>378827.59759999998</v>
      </c>
      <c r="AB23" s="32">
        <f t="shared" si="3"/>
        <v>7172415.9340000013</v>
      </c>
      <c r="AC23" s="32">
        <f t="shared" si="3"/>
        <v>533108.48553684214</v>
      </c>
      <c r="AD23" s="32">
        <f t="shared" si="3"/>
        <v>786395.90369999991</v>
      </c>
      <c r="AE23" s="30">
        <f>AD23/AC23*100</f>
        <v>147.51142122753805</v>
      </c>
      <c r="AF23" s="32">
        <f>SUM(AF12:AF22)</f>
        <v>3082.5083333333337</v>
      </c>
      <c r="AG23" s="32">
        <f>SUM(AG12:AG22)</f>
        <v>16313.300000000001</v>
      </c>
      <c r="AH23" s="30">
        <f>AG23/AF23*100</f>
        <v>529.22160253689492</v>
      </c>
      <c r="AI23" s="32">
        <f t="shared" ref="AI23:CV23" si="4">SUM(AI12:AI22)</f>
        <v>3968587.1209999993</v>
      </c>
      <c r="AJ23" s="32">
        <f t="shared" si="4"/>
        <v>1769759.551</v>
      </c>
      <c r="AK23" s="32">
        <f t="shared" si="4"/>
        <v>184466.53800000006</v>
      </c>
      <c r="AL23" s="32">
        <f t="shared" si="4"/>
        <v>2584158.1999999997</v>
      </c>
      <c r="AM23" s="32">
        <f t="shared" si="4"/>
        <v>216113.18327168105</v>
      </c>
      <c r="AN23" s="32">
        <f t="shared" si="4"/>
        <v>404540.22800000012</v>
      </c>
      <c r="AO23" s="32">
        <f t="shared" si="4"/>
        <v>797531</v>
      </c>
      <c r="AP23" s="32">
        <f t="shared" si="4"/>
        <v>48198.406616415406</v>
      </c>
      <c r="AQ23" s="32">
        <f t="shared" si="4"/>
        <v>40756.119999999995</v>
      </c>
      <c r="AR23" s="32">
        <f t="shared" si="4"/>
        <v>3334</v>
      </c>
      <c r="AS23" s="32">
        <f t="shared" si="4"/>
        <v>161.66666666666669</v>
      </c>
      <c r="AT23" s="32">
        <f t="shared" si="4"/>
        <v>54</v>
      </c>
      <c r="AU23" s="32">
        <f t="shared" si="4"/>
        <v>4042.3</v>
      </c>
      <c r="AV23" s="32">
        <f t="shared" si="4"/>
        <v>336.85833333333335</v>
      </c>
      <c r="AW23" s="32">
        <f t="shared" si="4"/>
        <v>0</v>
      </c>
      <c r="AX23" s="32">
        <f t="shared" si="4"/>
        <v>34226298.399999999</v>
      </c>
      <c r="AY23" s="32">
        <f t="shared" si="4"/>
        <v>2851979.7583333328</v>
      </c>
      <c r="AZ23" s="32">
        <f t="shared" si="4"/>
        <v>2707318.6000000006</v>
      </c>
      <c r="BA23" s="32">
        <f t="shared" si="4"/>
        <v>7116432.1499999994</v>
      </c>
      <c r="BB23" s="32">
        <f t="shared" si="4"/>
        <v>33643.53333333334</v>
      </c>
      <c r="BC23" s="32">
        <f t="shared" si="4"/>
        <v>38724.127999999997</v>
      </c>
      <c r="BD23" s="32">
        <f t="shared" si="4"/>
        <v>683</v>
      </c>
      <c r="BE23" s="32">
        <f t="shared" si="4"/>
        <v>56.916666666666664</v>
      </c>
      <c r="BF23" s="32">
        <f t="shared" si="4"/>
        <v>0</v>
      </c>
      <c r="BG23" s="32">
        <f t="shared" si="4"/>
        <v>5548551.5000000009</v>
      </c>
      <c r="BH23" s="32">
        <f t="shared" si="4"/>
        <v>312463.99700209236</v>
      </c>
      <c r="BI23" s="32">
        <f t="shared" si="4"/>
        <v>131782.95600000001</v>
      </c>
      <c r="BJ23" s="32">
        <f t="shared" si="4"/>
        <v>3263825.824</v>
      </c>
      <c r="BK23" s="32">
        <f t="shared" si="4"/>
        <v>203204.7259745019</v>
      </c>
      <c r="BL23" s="32">
        <f t="shared" si="4"/>
        <v>100456.792</v>
      </c>
      <c r="BM23" s="32">
        <f t="shared" si="4"/>
        <v>473918.3</v>
      </c>
      <c r="BN23" s="32">
        <f t="shared" si="4"/>
        <v>30331.930000000004</v>
      </c>
      <c r="BO23" s="32">
        <f t="shared" si="4"/>
        <v>16900.989999999998</v>
      </c>
      <c r="BP23" s="32"/>
      <c r="BQ23" s="32">
        <f t="shared" si="4"/>
        <v>27478683.739999998</v>
      </c>
      <c r="BR23" s="32">
        <f t="shared" si="4"/>
        <v>51111.408333333333</v>
      </c>
      <c r="BS23" s="32">
        <f t="shared" si="4"/>
        <v>150295.79999999999</v>
      </c>
      <c r="BT23" s="32">
        <f t="shared" si="4"/>
        <v>1864431.6230000001</v>
      </c>
      <c r="BU23" s="32">
        <f t="shared" si="4"/>
        <v>106434.26350000006</v>
      </c>
      <c r="BV23" s="32">
        <f t="shared" si="4"/>
        <v>81362.757399999973</v>
      </c>
      <c r="BW23" s="32">
        <f t="shared" si="4"/>
        <v>24039.8</v>
      </c>
      <c r="BX23" s="32">
        <f t="shared" si="4"/>
        <v>-2232.3000000000002</v>
      </c>
      <c r="BY23" s="32">
        <f t="shared" si="4"/>
        <v>100964974.40109999</v>
      </c>
      <c r="BZ23" s="32">
        <f t="shared" si="4"/>
        <v>5180355.4992085211</v>
      </c>
      <c r="CA23" s="32">
        <f t="shared" si="4"/>
        <v>5157425.7842999995</v>
      </c>
      <c r="CB23" s="34">
        <f t="shared" si="4"/>
        <v>0</v>
      </c>
      <c r="CC23" s="34">
        <f t="shared" si="4"/>
        <v>0</v>
      </c>
      <c r="CD23" s="34">
        <f t="shared" si="4"/>
        <v>0</v>
      </c>
      <c r="CE23" s="32">
        <f t="shared" si="4"/>
        <v>209954.65</v>
      </c>
      <c r="CF23" s="32">
        <f t="shared" si="4"/>
        <v>8888.8333333333321</v>
      </c>
      <c r="CG23" s="32">
        <f t="shared" si="4"/>
        <v>5000</v>
      </c>
      <c r="CH23" s="32">
        <f t="shared" si="4"/>
        <v>24500</v>
      </c>
      <c r="CI23" s="32">
        <f t="shared" si="4"/>
        <v>6166.666666666667</v>
      </c>
      <c r="CJ23" s="32">
        <f t="shared" si="4"/>
        <v>630.91</v>
      </c>
      <c r="CK23" s="32">
        <f t="shared" si="4"/>
        <v>0</v>
      </c>
      <c r="CL23" s="32">
        <f t="shared" si="4"/>
        <v>160452.29999999999</v>
      </c>
      <c r="CM23" s="32">
        <f t="shared" si="4"/>
        <v>871.02499999999986</v>
      </c>
      <c r="CN23" s="32">
        <f t="shared" si="4"/>
        <v>0</v>
      </c>
      <c r="CO23" s="32">
        <f t="shared" si="4"/>
        <v>1574581.5353999999</v>
      </c>
      <c r="CP23" s="32">
        <f t="shared" si="4"/>
        <v>63352.378466666662</v>
      </c>
      <c r="CQ23" s="32">
        <f t="shared" si="4"/>
        <v>9438.2000000000007</v>
      </c>
      <c r="CR23" s="32">
        <f t="shared" si="4"/>
        <v>0</v>
      </c>
      <c r="CS23" s="32">
        <f t="shared" si="4"/>
        <v>0</v>
      </c>
      <c r="CT23" s="32">
        <f t="shared" si="4"/>
        <v>0</v>
      </c>
      <c r="CU23" s="32">
        <f t="shared" si="4"/>
        <v>947.10000000000014</v>
      </c>
      <c r="CV23" s="32">
        <f t="shared" si="4"/>
        <v>1964803.1854000003</v>
      </c>
      <c r="CW23" s="32">
        <f>SUM(CW12:CW22)</f>
        <v>79278.90346666667</v>
      </c>
      <c r="CX23" s="32">
        <f>SUM(CX12:CX22)</f>
        <v>17046.91</v>
      </c>
      <c r="CY23" s="50">
        <f t="shared" si="1"/>
        <v>12999590.942000002</v>
      </c>
      <c r="CZ23" s="50">
        <f t="shared" si="1"/>
        <v>1005035.6233020474</v>
      </c>
      <c r="DA23" s="50">
        <f t="shared" si="1"/>
        <v>1274536.3680999998</v>
      </c>
      <c r="DB23" s="33">
        <f t="shared" si="2"/>
        <v>126.81504401928629</v>
      </c>
      <c r="DC23" s="49">
        <f t="shared" si="0"/>
        <v>2901969.4380000005</v>
      </c>
    </row>
    <row r="24" spans="1:107" ht="18" customHeight="1" x14ac:dyDescent="0.2">
      <c r="A24" s="22"/>
      <c r="L24" s="20"/>
      <c r="AZ24" s="3"/>
      <c r="BQ24" s="47"/>
      <c r="BR24" s="47"/>
      <c r="BS24" s="47"/>
      <c r="BT24" s="48"/>
      <c r="BU24" s="48"/>
      <c r="BV24" s="20"/>
      <c r="BW24" s="20"/>
      <c r="CB24" s="48"/>
      <c r="CC24" s="48"/>
      <c r="CD24" s="48"/>
      <c r="CE24" s="48"/>
      <c r="CF24" s="48"/>
      <c r="CG24" s="48"/>
    </row>
    <row r="25" spans="1:107" ht="16.5" customHeight="1" x14ac:dyDescent="0.2">
      <c r="A25" s="22"/>
      <c r="AZ25" s="3"/>
      <c r="BC25" s="3"/>
      <c r="BQ25" s="47"/>
      <c r="BR25" s="47"/>
      <c r="BS25" s="47"/>
      <c r="BT25" s="48"/>
      <c r="BU25" s="48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1" ht="16.5" customHeight="1" x14ac:dyDescent="0.2">
      <c r="A113" s="22"/>
    </row>
    <row r="114" spans="1:1" ht="22.5" customHeight="1" x14ac:dyDescent="0.2"/>
    <row r="115" spans="1:1" ht="24" customHeight="1" x14ac:dyDescent="0.2"/>
    <row r="119" spans="1:1" ht="45" customHeight="1" x14ac:dyDescent="0.2"/>
  </sheetData>
  <mergeCells count="116"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  <vt:lpstr>Ekamut!Область_печати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2025-11-13T09:54:18Z</cp:lastPrinted>
  <dcterms:created xsi:type="dcterms:W3CDTF">2002-03-15T09:46:46Z</dcterms:created>
  <dcterms:modified xsi:type="dcterms:W3CDTF">2025-11-14T09:24:52Z</dcterms:modified>
</cp:coreProperties>
</file>